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C:\Users\user\Desktop\鳥取オリコミセンター\売掛、未払い\部数表\"/>
    </mc:Choice>
  </mc:AlternateContent>
  <xr:revisionPtr revIDLastSave="0" documentId="8_{8BF98B17-B22D-431D-AEAC-95156E156947}" xr6:coauthVersionLast="47" xr6:coauthVersionMax="47" xr10:uidLastSave="{00000000-0000-0000-0000-000000000000}"/>
  <bookViews>
    <workbookView xWindow="-120" yWindow="-120" windowWidth="29040" windowHeight="15840" activeTab="2" xr2:uid="{00000000-000D-0000-FFFF-FFFF00000000}"/>
  </bookViews>
  <sheets>
    <sheet name="折込料金表" sheetId="4" r:id="rId1"/>
    <sheet name="基本部数合計" sheetId="3" r:id="rId2"/>
    <sheet name="明細" sheetId="1" r:id="rId3"/>
  </sheets>
  <definedNames>
    <definedName name="_xlnm.Print_Area" localSheetId="1">基本部数合計!$A$1:$R$33</definedName>
    <definedName name="_xlnm.Print_Area" localSheetId="2">明細!$A$1:$X$254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50" i="1" l="1"/>
  <c r="S248" i="1"/>
  <c r="S250" i="1" s="1"/>
  <c r="R248" i="1"/>
  <c r="W248" i="1" s="1"/>
  <c r="V240" i="1"/>
  <c r="V250" i="1" s="1"/>
  <c r="U240" i="1"/>
  <c r="R240" i="1"/>
  <c r="P240" i="1"/>
  <c r="P250" i="1" s="1"/>
  <c r="O240" i="1"/>
  <c r="M240" i="1"/>
  <c r="M250" i="1" s="1"/>
  <c r="L240" i="1"/>
  <c r="L250" i="1" s="1"/>
  <c r="J240" i="1"/>
  <c r="I240" i="1"/>
  <c r="G240" i="1"/>
  <c r="F240" i="1"/>
  <c r="D240" i="1"/>
  <c r="D250" i="1" s="1"/>
  <c r="C240" i="1"/>
  <c r="C250" i="1" s="1"/>
  <c r="V230" i="1"/>
  <c r="U230" i="1"/>
  <c r="W230" i="1" s="1"/>
  <c r="S230" i="1"/>
  <c r="S240" i="1" s="1"/>
  <c r="R230" i="1"/>
  <c r="P230" i="1"/>
  <c r="X230" i="1" s="1"/>
  <c r="O230" i="1"/>
  <c r="M230" i="1"/>
  <c r="L230" i="1"/>
  <c r="J230" i="1"/>
  <c r="J250" i="1" s="1"/>
  <c r="I230" i="1"/>
  <c r="G230" i="1"/>
  <c r="G250" i="1" s="1"/>
  <c r="F230" i="1"/>
  <c r="F250" i="1" s="1"/>
  <c r="D230" i="1"/>
  <c r="C230" i="1"/>
  <c r="T222" i="1"/>
  <c r="J222" i="1"/>
  <c r="H222" i="1"/>
  <c r="A222" i="1"/>
  <c r="M106" i="1"/>
  <c r="D106" i="1"/>
  <c r="V104" i="1"/>
  <c r="V106" i="1" s="1"/>
  <c r="U104" i="1"/>
  <c r="U106" i="1" s="1"/>
  <c r="S104" i="1"/>
  <c r="S106" i="1" s="1"/>
  <c r="R104" i="1"/>
  <c r="P104" i="1"/>
  <c r="O104" i="1"/>
  <c r="M104" i="1"/>
  <c r="L104" i="1"/>
  <c r="L106" i="1" s="1"/>
  <c r="J104" i="1"/>
  <c r="J106" i="1" s="1"/>
  <c r="I104" i="1"/>
  <c r="G104" i="1"/>
  <c r="F104" i="1"/>
  <c r="D104" i="1"/>
  <c r="C104" i="1"/>
  <c r="V89" i="1"/>
  <c r="U89" i="1"/>
  <c r="S89" i="1"/>
  <c r="R89" i="1"/>
  <c r="P89" i="1"/>
  <c r="P106" i="1" s="1"/>
  <c r="O89" i="1"/>
  <c r="M89" i="1"/>
  <c r="L89" i="1"/>
  <c r="J89" i="1"/>
  <c r="I89" i="1"/>
  <c r="I106" i="1" s="1"/>
  <c r="G89" i="1"/>
  <c r="G106" i="1" s="1"/>
  <c r="F89" i="1"/>
  <c r="F106" i="1" s="1"/>
  <c r="D89" i="1"/>
  <c r="C89" i="1"/>
  <c r="T78" i="1"/>
  <c r="J78" i="1"/>
  <c r="H78" i="1"/>
  <c r="A78" i="1"/>
  <c r="V70" i="1"/>
  <c r="X70" i="1" s="1"/>
  <c r="U70" i="1"/>
  <c r="U72" i="1" s="1"/>
  <c r="S70" i="1"/>
  <c r="S72" i="1" s="1"/>
  <c r="R70" i="1"/>
  <c r="P70" i="1"/>
  <c r="O70" i="1"/>
  <c r="M70" i="1"/>
  <c r="L70" i="1"/>
  <c r="L72" i="1" s="1"/>
  <c r="J70" i="1"/>
  <c r="J72" i="1" s="1"/>
  <c r="I70" i="1"/>
  <c r="I72" i="1" s="1"/>
  <c r="G70" i="1"/>
  <c r="F70" i="1"/>
  <c r="D70" i="1"/>
  <c r="C70" i="1"/>
  <c r="V60" i="1"/>
  <c r="U60" i="1"/>
  <c r="S60" i="1"/>
  <c r="R60" i="1"/>
  <c r="P60" i="1"/>
  <c r="P72" i="1" s="1"/>
  <c r="O60" i="1"/>
  <c r="W60" i="1" s="1"/>
  <c r="M60" i="1"/>
  <c r="L60" i="1"/>
  <c r="J60" i="1"/>
  <c r="I60" i="1"/>
  <c r="G60" i="1"/>
  <c r="G72" i="1" s="1"/>
  <c r="F60" i="1"/>
  <c r="F72" i="1" s="1"/>
  <c r="D60" i="1"/>
  <c r="C60" i="1"/>
  <c r="V53" i="1"/>
  <c r="X53" i="1" s="1"/>
  <c r="U53" i="1"/>
  <c r="S53" i="1"/>
  <c r="R53" i="1"/>
  <c r="P53" i="1"/>
  <c r="O53" i="1"/>
  <c r="M53" i="1"/>
  <c r="M72" i="1" s="1"/>
  <c r="L53" i="1"/>
  <c r="J53" i="1"/>
  <c r="I53" i="1"/>
  <c r="G53" i="1"/>
  <c r="F53" i="1"/>
  <c r="D53" i="1"/>
  <c r="D72" i="1" s="1"/>
  <c r="C53" i="1"/>
  <c r="T40" i="1"/>
  <c r="J40" i="1"/>
  <c r="H40" i="1"/>
  <c r="A40" i="1"/>
  <c r="V33" i="1"/>
  <c r="X33" i="1" s="1"/>
  <c r="Z33" i="1" s="1"/>
  <c r="U33" i="1"/>
  <c r="S33" i="1"/>
  <c r="R33" i="1"/>
  <c r="P33" i="1"/>
  <c r="O33" i="1"/>
  <c r="M33" i="1"/>
  <c r="L33" i="1"/>
  <c r="J33" i="1"/>
  <c r="I33" i="1"/>
  <c r="G33" i="1"/>
  <c r="F33" i="1"/>
  <c r="D33" i="1"/>
  <c r="C33" i="1"/>
  <c r="M27" i="3"/>
  <c r="R72" i="1" l="1"/>
  <c r="O250" i="1"/>
  <c r="C106" i="1"/>
  <c r="C72" i="1"/>
  <c r="W53" i="1"/>
  <c r="X248" i="1"/>
  <c r="R250" i="1"/>
  <c r="R106" i="1"/>
  <c r="O106" i="1"/>
  <c r="W33" i="1"/>
  <c r="X250" i="1"/>
  <c r="Z249" i="1" s="1"/>
  <c r="E222" i="1" s="1"/>
  <c r="W240" i="1"/>
  <c r="X240" i="1"/>
  <c r="U250" i="1"/>
  <c r="W250" i="1" s="1"/>
  <c r="W106" i="1"/>
  <c r="X106" i="1"/>
  <c r="Z106" i="1" s="1"/>
  <c r="X60" i="1"/>
  <c r="V72" i="1"/>
  <c r="X72" i="1" s="1"/>
  <c r="Z72" i="1" s="1"/>
  <c r="X89" i="1"/>
  <c r="O72" i="1"/>
  <c r="W70" i="1"/>
  <c r="W104" i="1"/>
  <c r="X104" i="1"/>
  <c r="W89" i="1"/>
  <c r="W72" i="1" l="1"/>
  <c r="E40" i="1"/>
  <c r="E3" i="1"/>
  <c r="E78" i="1"/>
  <c r="P17" i="3"/>
  <c r="N17" i="3"/>
  <c r="L17" i="3"/>
  <c r="J17" i="3"/>
  <c r="H17" i="3"/>
  <c r="F17" i="3"/>
  <c r="D17" i="3"/>
  <c r="P16" i="3"/>
  <c r="J16" i="3"/>
  <c r="H16" i="3"/>
  <c r="F16" i="3"/>
  <c r="D16" i="3"/>
  <c r="P15" i="3"/>
  <c r="P14" i="3"/>
  <c r="N14" i="3"/>
  <c r="L14" i="3"/>
  <c r="J14" i="3"/>
  <c r="H14" i="3"/>
  <c r="G14" i="3"/>
  <c r="F14" i="3"/>
  <c r="D14" i="3"/>
  <c r="P13" i="3"/>
  <c r="J13" i="3"/>
  <c r="H13" i="3"/>
  <c r="F13" i="3"/>
  <c r="D13" i="3"/>
  <c r="R17" i="3" l="1"/>
  <c r="R14" i="3"/>
  <c r="V213" i="1"/>
  <c r="V215" i="1" s="1"/>
  <c r="U213" i="1"/>
  <c r="O17" i="3" s="1"/>
  <c r="S213" i="1"/>
  <c r="R213" i="1"/>
  <c r="M17" i="3" s="1"/>
  <c r="P213" i="1"/>
  <c r="O213" i="1"/>
  <c r="K17" i="3" s="1"/>
  <c r="M213" i="1"/>
  <c r="M215" i="1" s="1"/>
  <c r="L213" i="1"/>
  <c r="J213" i="1"/>
  <c r="J215" i="1" s="1"/>
  <c r="I213" i="1"/>
  <c r="G17" i="3" s="1"/>
  <c r="G213" i="1"/>
  <c r="F213" i="1"/>
  <c r="E17" i="3" s="1"/>
  <c r="D213" i="1"/>
  <c r="D215" i="1" s="1"/>
  <c r="C213" i="1"/>
  <c r="C17" i="3" s="1"/>
  <c r="V198" i="1"/>
  <c r="U198" i="1"/>
  <c r="O16" i="3" s="1"/>
  <c r="S198" i="1"/>
  <c r="N16" i="3" s="1"/>
  <c r="R198" i="1"/>
  <c r="P198" i="1"/>
  <c r="O198" i="1"/>
  <c r="K16" i="3" s="1"/>
  <c r="M198" i="1"/>
  <c r="L198" i="1"/>
  <c r="I16" i="3" s="1"/>
  <c r="J198" i="1"/>
  <c r="I198" i="1"/>
  <c r="G16" i="3" s="1"/>
  <c r="G198" i="1"/>
  <c r="G215" i="1" s="1"/>
  <c r="F198" i="1"/>
  <c r="E16" i="3" s="1"/>
  <c r="D198" i="1"/>
  <c r="C198" i="1"/>
  <c r="C16" i="3" s="1"/>
  <c r="T185" i="1"/>
  <c r="J185" i="1"/>
  <c r="H185" i="1"/>
  <c r="A185" i="1"/>
  <c r="V176" i="1"/>
  <c r="V178" i="1" s="1"/>
  <c r="U176" i="1"/>
  <c r="O15" i="3" s="1"/>
  <c r="S176" i="1"/>
  <c r="R176" i="1"/>
  <c r="M15" i="3" s="1"/>
  <c r="P176" i="1"/>
  <c r="L15" i="3" s="1"/>
  <c r="O176" i="1"/>
  <c r="K15" i="3" s="1"/>
  <c r="M176" i="1"/>
  <c r="L176" i="1"/>
  <c r="J176" i="1"/>
  <c r="I176" i="1"/>
  <c r="G15" i="3" s="1"/>
  <c r="G176" i="1"/>
  <c r="F15" i="3" s="1"/>
  <c r="F176" i="1"/>
  <c r="E15" i="3" s="1"/>
  <c r="D176" i="1"/>
  <c r="C176" i="1"/>
  <c r="C15" i="3" s="1"/>
  <c r="V163" i="1"/>
  <c r="U163" i="1"/>
  <c r="O14" i="3" s="1"/>
  <c r="S163" i="1"/>
  <c r="R163" i="1"/>
  <c r="M14" i="3" s="1"/>
  <c r="P163" i="1"/>
  <c r="O163" i="1"/>
  <c r="K14" i="3" s="1"/>
  <c r="M163" i="1"/>
  <c r="L163" i="1"/>
  <c r="I14" i="3" s="1"/>
  <c r="J163" i="1"/>
  <c r="I163" i="1"/>
  <c r="G163" i="1"/>
  <c r="G178" i="1" s="1"/>
  <c r="F163" i="1"/>
  <c r="E14" i="3" s="1"/>
  <c r="D163" i="1"/>
  <c r="C163" i="1"/>
  <c r="C14" i="3" s="1"/>
  <c r="T149" i="1"/>
  <c r="J149" i="1"/>
  <c r="H149" i="1"/>
  <c r="A149" i="1"/>
  <c r="V140" i="1"/>
  <c r="U140" i="1"/>
  <c r="O13" i="3" s="1"/>
  <c r="S140" i="1"/>
  <c r="N13" i="3" s="1"/>
  <c r="R140" i="1"/>
  <c r="M13" i="3" s="1"/>
  <c r="P140" i="1"/>
  <c r="L13" i="3" s="1"/>
  <c r="O140" i="1"/>
  <c r="K13" i="3" s="1"/>
  <c r="M140" i="1"/>
  <c r="L140" i="1"/>
  <c r="I13" i="3" s="1"/>
  <c r="J140" i="1"/>
  <c r="I140" i="1"/>
  <c r="G13" i="3" s="1"/>
  <c r="G140" i="1"/>
  <c r="F140" i="1"/>
  <c r="E13" i="3" s="1"/>
  <c r="D140" i="1"/>
  <c r="C140" i="1"/>
  <c r="C13" i="3" s="1"/>
  <c r="T114" i="1"/>
  <c r="J114" i="1"/>
  <c r="H114" i="1"/>
  <c r="A114" i="1"/>
  <c r="U178" i="1" l="1"/>
  <c r="P215" i="1"/>
  <c r="L16" i="3"/>
  <c r="R16" i="3"/>
  <c r="S215" i="1"/>
  <c r="S178" i="1"/>
  <c r="N15" i="3"/>
  <c r="P178" i="1"/>
  <c r="X140" i="1"/>
  <c r="Z140" i="1" s="1"/>
  <c r="R13" i="3"/>
  <c r="R215" i="1"/>
  <c r="M16" i="3"/>
  <c r="Q16" i="3" s="1"/>
  <c r="I178" i="1"/>
  <c r="D178" i="1"/>
  <c r="D15" i="3"/>
  <c r="M178" i="1"/>
  <c r="J15" i="3"/>
  <c r="J178" i="1"/>
  <c r="H15" i="3"/>
  <c r="R178" i="1"/>
  <c r="C215" i="1"/>
  <c r="L178" i="1"/>
  <c r="I15" i="3"/>
  <c r="Q15" i="3" s="1"/>
  <c r="C178" i="1"/>
  <c r="O215" i="1"/>
  <c r="Q14" i="3"/>
  <c r="L215" i="1"/>
  <c r="I17" i="3"/>
  <c r="Q17" i="3" s="1"/>
  <c r="F215" i="1"/>
  <c r="F178" i="1"/>
  <c r="Q13" i="3"/>
  <c r="W213" i="1"/>
  <c r="I215" i="1"/>
  <c r="W198" i="1"/>
  <c r="W163" i="1"/>
  <c r="W140" i="1"/>
  <c r="O178" i="1"/>
  <c r="X215" i="1"/>
  <c r="Z215" i="1" s="1"/>
  <c r="X178" i="1"/>
  <c r="Z178" i="1" s="1"/>
  <c r="W176" i="1"/>
  <c r="X176" i="1"/>
  <c r="X213" i="1"/>
  <c r="U215" i="1"/>
  <c r="X163" i="1"/>
  <c r="X198" i="1"/>
  <c r="R15" i="3" l="1"/>
  <c r="W178" i="1"/>
  <c r="W215" i="1"/>
  <c r="E10" i="3"/>
  <c r="N23" i="3" l="1"/>
  <c r="M23" i="3"/>
  <c r="K23" i="3"/>
  <c r="J23" i="3"/>
  <c r="I23" i="3"/>
  <c r="H23" i="3"/>
  <c r="G23" i="3"/>
  <c r="F23" i="3"/>
  <c r="E23" i="3"/>
  <c r="L22" i="3"/>
  <c r="J22" i="3"/>
  <c r="G22" i="3"/>
  <c r="D22" i="3"/>
  <c r="C22" i="3"/>
  <c r="L5" i="3"/>
  <c r="N6" i="3"/>
  <c r="N8" i="3"/>
  <c r="N11" i="3"/>
  <c r="J5" i="3"/>
  <c r="F5" i="3"/>
  <c r="D5" i="3"/>
  <c r="K22" i="3"/>
  <c r="I22" i="3"/>
  <c r="E11" i="3"/>
  <c r="F11" i="3"/>
  <c r="G11" i="3"/>
  <c r="I11" i="3"/>
  <c r="L11" i="3"/>
  <c r="M11" i="3"/>
  <c r="O11" i="3"/>
  <c r="P11" i="3"/>
  <c r="D11" i="3"/>
  <c r="F10" i="3"/>
  <c r="I10" i="3"/>
  <c r="J10" i="3"/>
  <c r="K10" i="3"/>
  <c r="L10" i="3"/>
  <c r="M10" i="3"/>
  <c r="P10" i="3"/>
  <c r="H28" i="3"/>
  <c r="J8" i="3"/>
  <c r="L28" i="3"/>
  <c r="M8" i="3"/>
  <c r="O28" i="3"/>
  <c r="P8" i="3"/>
  <c r="F7" i="3"/>
  <c r="G7" i="3"/>
  <c r="I29" i="3"/>
  <c r="J29" i="3"/>
  <c r="L29" i="3"/>
  <c r="O7" i="3"/>
  <c r="P29" i="3"/>
  <c r="E6" i="3"/>
  <c r="F6" i="3"/>
  <c r="G6" i="3"/>
  <c r="H6" i="3"/>
  <c r="I6" i="3"/>
  <c r="J6" i="3"/>
  <c r="K6" i="3"/>
  <c r="L6" i="3"/>
  <c r="M6" i="3"/>
  <c r="O6" i="3"/>
  <c r="P6" i="3"/>
  <c r="P5" i="3"/>
  <c r="N5" i="3"/>
  <c r="H5" i="3"/>
  <c r="P27" i="3"/>
  <c r="N27" i="3"/>
  <c r="L27" i="3"/>
  <c r="J27" i="3"/>
  <c r="H27" i="3"/>
  <c r="F27" i="3"/>
  <c r="F28" i="3"/>
  <c r="F29" i="3"/>
  <c r="N10" i="3"/>
  <c r="H11" i="3"/>
  <c r="F8" i="3"/>
  <c r="O27" i="3"/>
  <c r="M28" i="3"/>
  <c r="K27" i="3"/>
  <c r="I27" i="3"/>
  <c r="G27" i="3"/>
  <c r="E29" i="3"/>
  <c r="E28" i="3"/>
  <c r="E27" i="3"/>
  <c r="C27" i="3"/>
  <c r="C18" i="3"/>
  <c r="K11" i="3"/>
  <c r="C11" i="3"/>
  <c r="G10" i="3"/>
  <c r="C10" i="3"/>
  <c r="E8" i="3"/>
  <c r="C8" i="3"/>
  <c r="O5" i="3"/>
  <c r="M5" i="3"/>
  <c r="K5" i="3"/>
  <c r="I5" i="3"/>
  <c r="G5" i="3"/>
  <c r="E5" i="3"/>
  <c r="C5" i="3"/>
  <c r="C7" i="3"/>
  <c r="C6" i="3"/>
  <c r="F22" i="3"/>
  <c r="L23" i="3"/>
  <c r="H22" i="3"/>
  <c r="N28" i="3"/>
  <c r="H8" i="3"/>
  <c r="E22" i="3"/>
  <c r="C23" i="3"/>
  <c r="D10" i="3"/>
  <c r="D8" i="3"/>
  <c r="D29" i="3"/>
  <c r="D27" i="3"/>
  <c r="D6" i="3"/>
  <c r="D23" i="3"/>
  <c r="D28" i="3"/>
  <c r="F12" i="3" l="1"/>
  <c r="E24" i="3"/>
  <c r="J7" i="3"/>
  <c r="J9" i="3" s="1"/>
  <c r="P28" i="3"/>
  <c r="H10" i="3"/>
  <c r="H12" i="3" s="1"/>
  <c r="C29" i="3"/>
  <c r="L24" i="3"/>
  <c r="N22" i="3"/>
  <c r="N24" i="3" s="1"/>
  <c r="C12" i="3"/>
  <c r="J28" i="3"/>
  <c r="I24" i="3"/>
  <c r="M9" i="3"/>
  <c r="K18" i="3"/>
  <c r="D7" i="3"/>
  <c r="D9" i="3" s="1"/>
  <c r="H24" i="3"/>
  <c r="J24" i="3"/>
  <c r="P7" i="3"/>
  <c r="P9" i="3" s="1"/>
  <c r="R5" i="3"/>
  <c r="C24" i="3"/>
  <c r="G29" i="3"/>
  <c r="C28" i="3"/>
  <c r="N9" i="3"/>
  <c r="D24" i="3"/>
  <c r="M12" i="3"/>
  <c r="I18" i="3"/>
  <c r="L12" i="3"/>
  <c r="F24" i="3"/>
  <c r="D18" i="3"/>
  <c r="Q27" i="3"/>
  <c r="N12" i="3"/>
  <c r="K12" i="3"/>
  <c r="N18" i="3"/>
  <c r="D12" i="3"/>
  <c r="F18" i="3"/>
  <c r="R27" i="3"/>
  <c r="R6" i="3"/>
  <c r="C9" i="3"/>
  <c r="J18" i="3"/>
  <c r="M18" i="3"/>
  <c r="M22" i="3"/>
  <c r="M24" i="3" s="1"/>
  <c r="K24" i="3"/>
  <c r="Q23" i="3"/>
  <c r="I12" i="3"/>
  <c r="G12" i="3"/>
  <c r="E12" i="3"/>
  <c r="G8" i="3"/>
  <c r="G9" i="3" s="1"/>
  <c r="H7" i="3"/>
  <c r="H9" i="3" s="1"/>
  <c r="H29" i="3"/>
  <c r="R29" i="3" s="1"/>
  <c r="I28" i="3"/>
  <c r="I8" i="3"/>
  <c r="Q5" i="3"/>
  <c r="E7" i="3"/>
  <c r="E9" i="3" s="1"/>
  <c r="R23" i="3"/>
  <c r="G28" i="3"/>
  <c r="F9" i="3"/>
  <c r="K29" i="3"/>
  <c r="K7" i="3"/>
  <c r="K8" i="3"/>
  <c r="K28" i="3"/>
  <c r="J11" i="3"/>
  <c r="J12" i="3" s="1"/>
  <c r="P18" i="3"/>
  <c r="Q6" i="3"/>
  <c r="G24" i="3"/>
  <c r="E18" i="3"/>
  <c r="G18" i="3"/>
  <c r="P12" i="3"/>
  <c r="Q11" i="3"/>
  <c r="O29" i="3"/>
  <c r="O10" i="3"/>
  <c r="L8" i="3"/>
  <c r="R8" i="3" s="1"/>
  <c r="L7" i="3"/>
  <c r="O8" i="3"/>
  <c r="I7" i="3"/>
  <c r="C19" i="3" l="1"/>
  <c r="R28" i="3"/>
  <c r="R10" i="3"/>
  <c r="L18" i="3"/>
  <c r="O18" i="3"/>
  <c r="R22" i="3"/>
  <c r="R24" i="3" s="1"/>
  <c r="D19" i="3"/>
  <c r="H18" i="3"/>
  <c r="H19" i="3" s="1"/>
  <c r="F19" i="3"/>
  <c r="M19" i="3"/>
  <c r="J19" i="3"/>
  <c r="Q7" i="3"/>
  <c r="P19" i="3"/>
  <c r="N19" i="3"/>
  <c r="Q22" i="3"/>
  <c r="Q24" i="3" s="1"/>
  <c r="Q28" i="3"/>
  <c r="I9" i="3"/>
  <c r="I19" i="3" s="1"/>
  <c r="G19" i="3"/>
  <c r="E19" i="3"/>
  <c r="Q8" i="3"/>
  <c r="O9" i="3"/>
  <c r="Q29" i="3"/>
  <c r="Q18" i="3"/>
  <c r="O12" i="3"/>
  <c r="Q10" i="3"/>
  <c r="Q12" i="3" s="1"/>
  <c r="R11" i="3"/>
  <c r="R7" i="3"/>
  <c r="R9" i="3" s="1"/>
  <c r="L9" i="3"/>
  <c r="K9" i="3"/>
  <c r="K19" i="3" s="1"/>
  <c r="E185" i="1" l="1"/>
  <c r="E114" i="1"/>
  <c r="R12" i="3"/>
  <c r="E149" i="1"/>
  <c r="L19" i="3"/>
  <c r="R18" i="3"/>
  <c r="R19" i="3" s="1"/>
  <c r="O19" i="3"/>
  <c r="Q9" i="3"/>
  <c r="Q19" i="3" s="1"/>
</calcChain>
</file>

<file path=xl/sharedStrings.xml><?xml version="1.0" encoding="utf-8"?>
<sst xmlns="http://schemas.openxmlformats.org/spreadsheetml/2006/main" count="1307" uniqueCount="453">
  <si>
    <t>折込日</t>
    <rPh sb="0" eb="2">
      <t>オリコミ</t>
    </rPh>
    <rPh sb="2" eb="3">
      <t>ビ</t>
    </rPh>
    <phoneticPr fontId="1"/>
  </si>
  <si>
    <t>枚数</t>
    <rPh sb="0" eb="2">
      <t>マイスウ</t>
    </rPh>
    <phoneticPr fontId="1"/>
  </si>
  <si>
    <t>代理店名・印刷会社名等</t>
    <rPh sb="0" eb="3">
      <t>ダイリテン</t>
    </rPh>
    <rPh sb="3" eb="4">
      <t>メイ</t>
    </rPh>
    <rPh sb="5" eb="7">
      <t>インサツ</t>
    </rPh>
    <rPh sb="7" eb="9">
      <t>ガイシャ</t>
    </rPh>
    <rPh sb="9" eb="10">
      <t>メイ</t>
    </rPh>
    <rPh sb="10" eb="11">
      <t>ナド</t>
    </rPh>
    <phoneticPr fontId="1"/>
  </si>
  <si>
    <t>朝日新聞</t>
    <rPh sb="0" eb="2">
      <t>アサヒ</t>
    </rPh>
    <rPh sb="2" eb="4">
      <t>シンブン</t>
    </rPh>
    <phoneticPr fontId="1"/>
  </si>
  <si>
    <t>毎日新聞</t>
    <rPh sb="0" eb="2">
      <t>マイニチ</t>
    </rPh>
    <rPh sb="2" eb="4">
      <t>シンブン</t>
    </rPh>
    <phoneticPr fontId="1"/>
  </si>
  <si>
    <t>読売新聞</t>
    <rPh sb="0" eb="2">
      <t>ヨミウリ</t>
    </rPh>
    <rPh sb="2" eb="4">
      <t>シンブン</t>
    </rPh>
    <phoneticPr fontId="1"/>
  </si>
  <si>
    <t>産経新聞</t>
    <rPh sb="0" eb="2">
      <t>サンケイ</t>
    </rPh>
    <rPh sb="2" eb="4">
      <t>シンブン</t>
    </rPh>
    <phoneticPr fontId="1"/>
  </si>
  <si>
    <t>日本海新聞</t>
    <rPh sb="0" eb="2">
      <t>ニホン</t>
    </rPh>
    <rPh sb="2" eb="3">
      <t>カイ</t>
    </rPh>
    <rPh sb="3" eb="5">
      <t>シンブン</t>
    </rPh>
    <phoneticPr fontId="1"/>
  </si>
  <si>
    <t>日本経済新聞</t>
    <rPh sb="0" eb="2">
      <t>ニホン</t>
    </rPh>
    <rPh sb="2" eb="4">
      <t>ケイザイ</t>
    </rPh>
    <rPh sb="4" eb="6">
      <t>シンブン</t>
    </rPh>
    <phoneticPr fontId="1"/>
  </si>
  <si>
    <t>山陰中央新報</t>
    <rPh sb="0" eb="2">
      <t>サンイン</t>
    </rPh>
    <rPh sb="2" eb="4">
      <t>チュウオウ</t>
    </rPh>
    <rPh sb="4" eb="6">
      <t>シンポウ</t>
    </rPh>
    <phoneticPr fontId="1"/>
  </si>
  <si>
    <t>基本部数</t>
    <rPh sb="0" eb="2">
      <t>キホン</t>
    </rPh>
    <rPh sb="2" eb="4">
      <t>ブスウ</t>
    </rPh>
    <phoneticPr fontId="1"/>
  </si>
  <si>
    <t>鳥取中央</t>
  </si>
  <si>
    <t>鳥取東</t>
  </si>
  <si>
    <t>鳥取南</t>
  </si>
  <si>
    <t>湖山</t>
  </si>
  <si>
    <t>賀露</t>
  </si>
  <si>
    <t>吉岡</t>
  </si>
  <si>
    <t>末恒</t>
  </si>
  <si>
    <t>津ノ井</t>
  </si>
  <si>
    <t>鳥取北</t>
  </si>
  <si>
    <t>鳥取西</t>
  </si>
  <si>
    <t>鳥取城東</t>
  </si>
  <si>
    <t>鳥取城西</t>
  </si>
  <si>
    <t>鳥取城南</t>
  </si>
  <si>
    <t>鳥取城北</t>
  </si>
  <si>
    <t>久松</t>
  </si>
  <si>
    <t>明徳</t>
  </si>
  <si>
    <t>美保</t>
  </si>
  <si>
    <t>国府</t>
  </si>
  <si>
    <t>湖山東</t>
  </si>
  <si>
    <t>湖山西</t>
  </si>
  <si>
    <t>美和</t>
  </si>
  <si>
    <t>高草</t>
  </si>
  <si>
    <t>神戸</t>
  </si>
  <si>
    <t>旧鳥取市（国府町含む）</t>
    <rPh sb="0" eb="1">
      <t>キュウ</t>
    </rPh>
    <rPh sb="1" eb="4">
      <t>トットリシ</t>
    </rPh>
    <rPh sb="5" eb="8">
      <t>コクフチョウ</t>
    </rPh>
    <rPh sb="8" eb="9">
      <t>フク</t>
    </rPh>
    <phoneticPr fontId="1"/>
  </si>
  <si>
    <t>福部</t>
  </si>
  <si>
    <t>鹿野</t>
  </si>
  <si>
    <t>河原</t>
  </si>
  <si>
    <t>宝木</t>
  </si>
  <si>
    <t>用瀬</t>
  </si>
  <si>
    <t>八上</t>
  </si>
  <si>
    <t>浜村</t>
  </si>
  <si>
    <t>佐治</t>
  </si>
  <si>
    <t>青谷</t>
  </si>
  <si>
    <t>岩美南</t>
  </si>
  <si>
    <t>岩美北</t>
  </si>
  <si>
    <t>小　計</t>
  </si>
  <si>
    <t>郡家</t>
  </si>
  <si>
    <t>八東</t>
  </si>
  <si>
    <t>船岡</t>
  </si>
  <si>
    <t>智頭</t>
  </si>
  <si>
    <t>若桜町</t>
  </si>
  <si>
    <t>新鳥取市・岩美郡・八頭郡</t>
    <rPh sb="0" eb="1">
      <t>シン</t>
    </rPh>
    <rPh sb="1" eb="4">
      <t>トットリシ</t>
    </rPh>
    <rPh sb="5" eb="8">
      <t>イワミグン</t>
    </rPh>
    <rPh sb="9" eb="12">
      <t>ヤズグン</t>
    </rPh>
    <phoneticPr fontId="1"/>
  </si>
  <si>
    <t>倉吉中央</t>
  </si>
  <si>
    <t>上井</t>
  </si>
  <si>
    <t>倉吉東</t>
  </si>
  <si>
    <t>関金</t>
  </si>
  <si>
    <t>倉吉西</t>
  </si>
  <si>
    <t>倉吉南</t>
  </si>
  <si>
    <t>倉吉北</t>
  </si>
  <si>
    <t>赤碕</t>
  </si>
  <si>
    <t>三朝</t>
  </si>
  <si>
    <t>浦安</t>
  </si>
  <si>
    <t>旭</t>
  </si>
  <si>
    <t>大栄</t>
  </si>
  <si>
    <t>東郷</t>
  </si>
  <si>
    <t>泊</t>
  </si>
  <si>
    <t>羽合</t>
  </si>
  <si>
    <t>倉吉市・東伯郡</t>
    <rPh sb="0" eb="3">
      <t>クラヨシシ</t>
    </rPh>
    <rPh sb="4" eb="7">
      <t>トウハクグン</t>
    </rPh>
    <phoneticPr fontId="1"/>
  </si>
  <si>
    <t>若桜町（Y)</t>
    <rPh sb="2" eb="3">
      <t>マチ</t>
    </rPh>
    <phoneticPr fontId="1"/>
  </si>
  <si>
    <t>兵庫県　美方郡　・　岡山県北部</t>
    <rPh sb="0" eb="3">
      <t>ヒョウゴケン</t>
    </rPh>
    <rPh sb="4" eb="6">
      <t>ミカタ</t>
    </rPh>
    <rPh sb="6" eb="7">
      <t>グン</t>
    </rPh>
    <rPh sb="10" eb="13">
      <t>オカヤマケン</t>
    </rPh>
    <rPh sb="13" eb="15">
      <t>ホクブ</t>
    </rPh>
    <phoneticPr fontId="1"/>
  </si>
  <si>
    <t>浜坂</t>
    <rPh sb="0" eb="2">
      <t>ハマサカ</t>
    </rPh>
    <phoneticPr fontId="1"/>
  </si>
  <si>
    <t>神戸新聞</t>
    <rPh sb="0" eb="2">
      <t>コウベ</t>
    </rPh>
    <rPh sb="2" eb="4">
      <t>シンブン</t>
    </rPh>
    <phoneticPr fontId="1"/>
  </si>
  <si>
    <t>湯村</t>
    <rPh sb="0" eb="2">
      <t>ユムラ</t>
    </rPh>
    <phoneticPr fontId="1"/>
  </si>
  <si>
    <t>村岡</t>
    <rPh sb="0" eb="2">
      <t>ムラオカ</t>
    </rPh>
    <phoneticPr fontId="1"/>
  </si>
  <si>
    <t>射添</t>
    <rPh sb="0" eb="1">
      <t>イ</t>
    </rPh>
    <rPh sb="1" eb="2">
      <t>ソ</t>
    </rPh>
    <phoneticPr fontId="1"/>
  </si>
  <si>
    <t>福岡</t>
    <rPh sb="0" eb="2">
      <t>フクオカ</t>
    </rPh>
    <phoneticPr fontId="1"/>
  </si>
  <si>
    <t>小代</t>
    <rPh sb="0" eb="1">
      <t>コ</t>
    </rPh>
    <rPh sb="1" eb="2">
      <t>ダイ</t>
    </rPh>
    <phoneticPr fontId="1"/>
  </si>
  <si>
    <t>香住</t>
    <rPh sb="0" eb="2">
      <t>カスミ</t>
    </rPh>
    <phoneticPr fontId="1"/>
  </si>
  <si>
    <t>湯村（K)</t>
    <rPh sb="0" eb="2">
      <t>ユムラ</t>
    </rPh>
    <phoneticPr fontId="1"/>
  </si>
  <si>
    <t>村岡（K)</t>
    <rPh sb="0" eb="2">
      <t>ムラオカ</t>
    </rPh>
    <phoneticPr fontId="1"/>
  </si>
  <si>
    <t>射添（K)</t>
    <rPh sb="0" eb="1">
      <t>イ</t>
    </rPh>
    <rPh sb="1" eb="2">
      <t>ソ</t>
    </rPh>
    <phoneticPr fontId="1"/>
  </si>
  <si>
    <t>福岡（K)</t>
    <rPh sb="0" eb="2">
      <t>フクオカ</t>
    </rPh>
    <phoneticPr fontId="1"/>
  </si>
  <si>
    <t>小代（K)</t>
    <rPh sb="0" eb="1">
      <t>コ</t>
    </rPh>
    <rPh sb="1" eb="2">
      <t>ダイ</t>
    </rPh>
    <phoneticPr fontId="1"/>
  </si>
  <si>
    <t>山陽新聞</t>
    <rPh sb="0" eb="2">
      <t>サンヨウ</t>
    </rPh>
    <rPh sb="2" eb="4">
      <t>シンブン</t>
    </rPh>
    <phoneticPr fontId="1"/>
  </si>
  <si>
    <t>蒜山</t>
    <rPh sb="0" eb="2">
      <t>ヒルゼン</t>
    </rPh>
    <phoneticPr fontId="1"/>
  </si>
  <si>
    <t>中和村</t>
    <rPh sb="0" eb="1">
      <t>ナカ</t>
    </rPh>
    <rPh sb="1" eb="2">
      <t>ワ</t>
    </rPh>
    <rPh sb="2" eb="3">
      <t>ムラ</t>
    </rPh>
    <phoneticPr fontId="1"/>
  </si>
  <si>
    <t>蒜山（SY)</t>
    <rPh sb="0" eb="2">
      <t>ヒルゼン</t>
    </rPh>
    <phoneticPr fontId="1"/>
  </si>
  <si>
    <t>中和村（SY)</t>
    <rPh sb="0" eb="1">
      <t>ナカ</t>
    </rPh>
    <rPh sb="1" eb="2">
      <t>ワ</t>
    </rPh>
    <rPh sb="2" eb="3">
      <t>ムラ</t>
    </rPh>
    <phoneticPr fontId="1"/>
  </si>
  <si>
    <t>サイズ</t>
    <phoneticPr fontId="1"/>
  </si>
  <si>
    <t>朝　日　新　聞</t>
    <rPh sb="0" eb="1">
      <t>アサ</t>
    </rPh>
    <rPh sb="2" eb="3">
      <t>ヒ</t>
    </rPh>
    <rPh sb="4" eb="5">
      <t>シン</t>
    </rPh>
    <rPh sb="6" eb="7">
      <t>ブン</t>
    </rPh>
    <phoneticPr fontId="1"/>
  </si>
  <si>
    <t>毎　日　新　聞</t>
    <rPh sb="0" eb="1">
      <t>マイ</t>
    </rPh>
    <rPh sb="2" eb="3">
      <t>ヒ</t>
    </rPh>
    <rPh sb="4" eb="5">
      <t>シン</t>
    </rPh>
    <rPh sb="6" eb="7">
      <t>ブン</t>
    </rPh>
    <phoneticPr fontId="1"/>
  </si>
  <si>
    <t>読　売　新　聞</t>
    <rPh sb="0" eb="1">
      <t>ドク</t>
    </rPh>
    <rPh sb="2" eb="3">
      <t>バイ</t>
    </rPh>
    <rPh sb="4" eb="5">
      <t>シン</t>
    </rPh>
    <rPh sb="6" eb="7">
      <t>ブン</t>
    </rPh>
    <phoneticPr fontId="1"/>
  </si>
  <si>
    <t>産　経　新　聞</t>
    <rPh sb="0" eb="1">
      <t>サン</t>
    </rPh>
    <rPh sb="2" eb="3">
      <t>キョウ</t>
    </rPh>
    <rPh sb="4" eb="5">
      <t>シン</t>
    </rPh>
    <rPh sb="6" eb="7">
      <t>ブン</t>
    </rPh>
    <phoneticPr fontId="1"/>
  </si>
  <si>
    <t>日　本　海　新　聞</t>
    <rPh sb="0" eb="1">
      <t>ヒ</t>
    </rPh>
    <rPh sb="2" eb="3">
      <t>ホン</t>
    </rPh>
    <rPh sb="4" eb="5">
      <t>カイ</t>
    </rPh>
    <rPh sb="6" eb="7">
      <t>シン</t>
    </rPh>
    <rPh sb="8" eb="9">
      <t>ブン</t>
    </rPh>
    <phoneticPr fontId="1"/>
  </si>
  <si>
    <t>山　陰　中　央　新　報</t>
    <rPh sb="0" eb="1">
      <t>ヤマ</t>
    </rPh>
    <rPh sb="2" eb="3">
      <t>カゲ</t>
    </rPh>
    <rPh sb="4" eb="5">
      <t>チュウ</t>
    </rPh>
    <rPh sb="6" eb="7">
      <t>ヒサシ</t>
    </rPh>
    <rPh sb="8" eb="9">
      <t>シン</t>
    </rPh>
    <rPh sb="10" eb="11">
      <t>ホウ</t>
    </rPh>
    <phoneticPr fontId="1"/>
  </si>
  <si>
    <t>日　本　経　済　新　聞</t>
    <rPh sb="0" eb="1">
      <t>ヒ</t>
    </rPh>
    <rPh sb="2" eb="3">
      <t>ホン</t>
    </rPh>
    <rPh sb="4" eb="5">
      <t>キョウ</t>
    </rPh>
    <rPh sb="6" eb="7">
      <t>スミ</t>
    </rPh>
    <rPh sb="8" eb="9">
      <t>シン</t>
    </rPh>
    <rPh sb="10" eb="11">
      <t>ブン</t>
    </rPh>
    <phoneticPr fontId="1"/>
  </si>
  <si>
    <t>　旧鳥取市</t>
    <rPh sb="1" eb="2">
      <t>キュウ</t>
    </rPh>
    <rPh sb="2" eb="5">
      <t>トットリシ</t>
    </rPh>
    <phoneticPr fontId="1"/>
  </si>
  <si>
    <t>　新鳥取市</t>
    <rPh sb="1" eb="2">
      <t>シン</t>
    </rPh>
    <rPh sb="2" eb="5">
      <t>トットリシ</t>
    </rPh>
    <phoneticPr fontId="1"/>
  </si>
  <si>
    <t>　岩美郡</t>
    <rPh sb="1" eb="4">
      <t>イワミグン</t>
    </rPh>
    <phoneticPr fontId="1"/>
  </si>
  <si>
    <t>　八頭郡</t>
    <rPh sb="1" eb="4">
      <t>ヤズグン</t>
    </rPh>
    <phoneticPr fontId="1"/>
  </si>
  <si>
    <t>　倉吉市</t>
    <rPh sb="1" eb="4">
      <t>クラヨシシ</t>
    </rPh>
    <phoneticPr fontId="1"/>
  </si>
  <si>
    <t>　東伯郡</t>
    <rPh sb="1" eb="4">
      <t>トウハクグン</t>
    </rPh>
    <phoneticPr fontId="1"/>
  </si>
  <si>
    <t>　岡山県北部</t>
    <rPh sb="1" eb="4">
      <t>オカヤマケン</t>
    </rPh>
    <rPh sb="4" eb="6">
      <t>ホクブ</t>
    </rPh>
    <phoneticPr fontId="1"/>
  </si>
  <si>
    <t>店　名</t>
    <rPh sb="0" eb="1">
      <t>ミセ</t>
    </rPh>
    <rPh sb="2" eb="3">
      <t>メイ</t>
    </rPh>
    <phoneticPr fontId="1"/>
  </si>
  <si>
    <t>（A)　朝日新聞と合配　　（M）毎日新聞と合配　　（Y）読売新聞と合配　　（N）日本海新聞と合配</t>
    <rPh sb="4" eb="6">
      <t>アサヒ</t>
    </rPh>
    <rPh sb="6" eb="8">
      <t>シンブン</t>
    </rPh>
    <rPh sb="9" eb="10">
      <t>ゴウ</t>
    </rPh>
    <rPh sb="10" eb="11">
      <t>ハイ</t>
    </rPh>
    <phoneticPr fontId="1"/>
  </si>
  <si>
    <t>（K）神戸新聞と合配　　（M）毎日新聞と合配　　（SY）山陽新聞と合配　　（）内は販売店名</t>
    <rPh sb="3" eb="5">
      <t>コウベ</t>
    </rPh>
    <rPh sb="5" eb="7">
      <t>シンブン</t>
    </rPh>
    <rPh sb="8" eb="9">
      <t>ゴウ</t>
    </rPh>
    <rPh sb="9" eb="10">
      <t>ハイ</t>
    </rPh>
    <rPh sb="28" eb="30">
      <t>サンヨウ</t>
    </rPh>
    <rPh sb="30" eb="32">
      <t>シンブン</t>
    </rPh>
    <phoneticPr fontId="1"/>
  </si>
  <si>
    <t>神　戸　新　聞</t>
    <rPh sb="0" eb="1">
      <t>カミ</t>
    </rPh>
    <rPh sb="2" eb="3">
      <t>ト</t>
    </rPh>
    <rPh sb="4" eb="5">
      <t>シン</t>
    </rPh>
    <rPh sb="6" eb="7">
      <t>ブン</t>
    </rPh>
    <phoneticPr fontId="1"/>
  </si>
  <si>
    <t>山　陽　新　聞</t>
    <rPh sb="0" eb="1">
      <t>ヤマ</t>
    </rPh>
    <rPh sb="2" eb="3">
      <t>ヨウ</t>
    </rPh>
    <rPh sb="4" eb="5">
      <t>シン</t>
    </rPh>
    <rPh sb="6" eb="7">
      <t>ブン</t>
    </rPh>
    <phoneticPr fontId="1"/>
  </si>
  <si>
    <t>朝日新聞</t>
  </si>
  <si>
    <t>毎日新聞</t>
  </si>
  <si>
    <t>読売新聞</t>
  </si>
  <si>
    <t>産経新聞</t>
  </si>
  <si>
    <t>日本海新聞</t>
  </si>
  <si>
    <t>山陰中央新報</t>
  </si>
  <si>
    <t>地区の合計</t>
  </si>
  <si>
    <t>鳥　取　県　折　込　部　数　合　計　表</t>
    <rPh sb="0" eb="1">
      <t>トリ</t>
    </rPh>
    <rPh sb="2" eb="3">
      <t>トリ</t>
    </rPh>
    <rPh sb="4" eb="5">
      <t>ケン</t>
    </rPh>
    <rPh sb="6" eb="7">
      <t>オリ</t>
    </rPh>
    <rPh sb="8" eb="9">
      <t>コミ</t>
    </rPh>
    <rPh sb="10" eb="11">
      <t>ブ</t>
    </rPh>
    <rPh sb="12" eb="13">
      <t>スウ</t>
    </rPh>
    <rPh sb="14" eb="15">
      <t>ゴウ</t>
    </rPh>
    <rPh sb="16" eb="17">
      <t>ケイ</t>
    </rPh>
    <rPh sb="18" eb="19">
      <t>ヒョウ</t>
    </rPh>
    <phoneticPr fontId="1"/>
  </si>
  <si>
    <t>東部</t>
    <rPh sb="0" eb="2">
      <t>トウブ</t>
    </rPh>
    <phoneticPr fontId="1"/>
  </si>
  <si>
    <t>中部</t>
    <rPh sb="0" eb="2">
      <t>チュウブ</t>
    </rPh>
    <phoneticPr fontId="1"/>
  </si>
  <si>
    <t>西部</t>
    <rPh sb="0" eb="2">
      <t>セイブ</t>
    </rPh>
    <phoneticPr fontId="1"/>
  </si>
  <si>
    <t>兵庫県</t>
    <rPh sb="0" eb="3">
      <t>ヒョウゴケン</t>
    </rPh>
    <phoneticPr fontId="1"/>
  </si>
  <si>
    <t>旧岩美郡（国府町除く）</t>
    <rPh sb="0" eb="1">
      <t>キュウ</t>
    </rPh>
    <rPh sb="1" eb="4">
      <t>イワミグン</t>
    </rPh>
    <rPh sb="5" eb="7">
      <t>コクフ</t>
    </rPh>
    <rPh sb="7" eb="8">
      <t>マチ</t>
    </rPh>
    <rPh sb="8" eb="9">
      <t>ノゾ</t>
    </rPh>
    <phoneticPr fontId="1"/>
  </si>
  <si>
    <t>旧　鳥　取　市</t>
    <rPh sb="0" eb="1">
      <t>キュウ</t>
    </rPh>
    <rPh sb="2" eb="3">
      <t>トリ</t>
    </rPh>
    <rPh sb="4" eb="5">
      <t>トリ</t>
    </rPh>
    <rPh sb="6" eb="7">
      <t>シ</t>
    </rPh>
    <phoneticPr fontId="1"/>
  </si>
  <si>
    <t>新　鳥　取　市</t>
    <rPh sb="0" eb="1">
      <t>シン</t>
    </rPh>
    <rPh sb="2" eb="3">
      <t>トリ</t>
    </rPh>
    <rPh sb="4" eb="5">
      <t>トリ</t>
    </rPh>
    <rPh sb="6" eb="7">
      <t>シ</t>
    </rPh>
    <phoneticPr fontId="1"/>
  </si>
  <si>
    <t>岩　美　郡</t>
    <rPh sb="0" eb="1">
      <t>イワ</t>
    </rPh>
    <rPh sb="2" eb="3">
      <t>ビ</t>
    </rPh>
    <rPh sb="4" eb="5">
      <t>グン</t>
    </rPh>
    <phoneticPr fontId="1"/>
  </si>
  <si>
    <t>八　頭　郡</t>
    <rPh sb="0" eb="1">
      <t>ヤツ</t>
    </rPh>
    <rPh sb="2" eb="3">
      <t>アタマ</t>
    </rPh>
    <rPh sb="4" eb="5">
      <t>グン</t>
    </rPh>
    <phoneticPr fontId="1"/>
  </si>
  <si>
    <t>東　部　合　計</t>
    <rPh sb="0" eb="1">
      <t>ヒガシ</t>
    </rPh>
    <rPh sb="2" eb="3">
      <t>ブ</t>
    </rPh>
    <rPh sb="4" eb="5">
      <t>ゴウ</t>
    </rPh>
    <rPh sb="6" eb="7">
      <t>ケイ</t>
    </rPh>
    <phoneticPr fontId="1"/>
  </si>
  <si>
    <t>倉　吉　市</t>
    <rPh sb="0" eb="1">
      <t>クラ</t>
    </rPh>
    <rPh sb="2" eb="3">
      <t>キチ</t>
    </rPh>
    <rPh sb="4" eb="5">
      <t>シ</t>
    </rPh>
    <phoneticPr fontId="1"/>
  </si>
  <si>
    <t>東　伯　郡</t>
    <rPh sb="0" eb="1">
      <t>ヒガシ</t>
    </rPh>
    <rPh sb="2" eb="3">
      <t>ハク</t>
    </rPh>
    <rPh sb="4" eb="5">
      <t>グン</t>
    </rPh>
    <phoneticPr fontId="1"/>
  </si>
  <si>
    <t>中　部　合　計</t>
    <rPh sb="0" eb="1">
      <t>チュウ</t>
    </rPh>
    <rPh sb="2" eb="3">
      <t>ブ</t>
    </rPh>
    <rPh sb="4" eb="5">
      <t>ゴウ</t>
    </rPh>
    <rPh sb="6" eb="7">
      <t>ケイ</t>
    </rPh>
    <phoneticPr fontId="1"/>
  </si>
  <si>
    <t>旧　米　子　市</t>
    <rPh sb="0" eb="1">
      <t>キュウ</t>
    </rPh>
    <rPh sb="2" eb="3">
      <t>ベイ</t>
    </rPh>
    <rPh sb="4" eb="5">
      <t>コ</t>
    </rPh>
    <rPh sb="6" eb="7">
      <t>シ</t>
    </rPh>
    <phoneticPr fontId="1"/>
  </si>
  <si>
    <t>新　米　子　市</t>
    <rPh sb="0" eb="1">
      <t>シン</t>
    </rPh>
    <rPh sb="2" eb="3">
      <t>ベイ</t>
    </rPh>
    <rPh sb="4" eb="5">
      <t>コ</t>
    </rPh>
    <rPh sb="6" eb="7">
      <t>シ</t>
    </rPh>
    <phoneticPr fontId="1"/>
  </si>
  <si>
    <t>境　港　市</t>
    <rPh sb="0" eb="1">
      <t>サカイ</t>
    </rPh>
    <rPh sb="2" eb="3">
      <t>ミナト</t>
    </rPh>
    <rPh sb="4" eb="5">
      <t>シ</t>
    </rPh>
    <phoneticPr fontId="1"/>
  </si>
  <si>
    <t>西　伯　郡</t>
    <rPh sb="0" eb="1">
      <t>ニシ</t>
    </rPh>
    <rPh sb="2" eb="3">
      <t>ハク</t>
    </rPh>
    <rPh sb="4" eb="5">
      <t>グン</t>
    </rPh>
    <phoneticPr fontId="1"/>
  </si>
  <si>
    <t>日　野　郡</t>
    <rPh sb="0" eb="1">
      <t>ヒ</t>
    </rPh>
    <rPh sb="2" eb="3">
      <t>ノ</t>
    </rPh>
    <rPh sb="4" eb="5">
      <t>グン</t>
    </rPh>
    <phoneticPr fontId="1"/>
  </si>
  <si>
    <t>西　部　合　計</t>
    <rPh sb="0" eb="1">
      <t>ニシ</t>
    </rPh>
    <rPh sb="2" eb="3">
      <t>ブ</t>
    </rPh>
    <rPh sb="4" eb="5">
      <t>ゴウ</t>
    </rPh>
    <rPh sb="6" eb="7">
      <t>ケイ</t>
    </rPh>
    <phoneticPr fontId="1"/>
  </si>
  <si>
    <t>鳥　取　県　合　計</t>
    <rPh sb="0" eb="1">
      <t>トリ</t>
    </rPh>
    <rPh sb="2" eb="3">
      <t>トリ</t>
    </rPh>
    <rPh sb="4" eb="5">
      <t>ケン</t>
    </rPh>
    <rPh sb="6" eb="7">
      <t>ゴウ</t>
    </rPh>
    <rPh sb="8" eb="9">
      <t>ケイ</t>
    </rPh>
    <phoneticPr fontId="1"/>
  </si>
  <si>
    <t>美　方　郡　新　温　泉　町</t>
    <rPh sb="0" eb="1">
      <t>ビ</t>
    </rPh>
    <rPh sb="2" eb="3">
      <t>カタ</t>
    </rPh>
    <rPh sb="4" eb="5">
      <t>グン</t>
    </rPh>
    <rPh sb="6" eb="7">
      <t>シン</t>
    </rPh>
    <rPh sb="8" eb="9">
      <t>アツシ</t>
    </rPh>
    <rPh sb="10" eb="11">
      <t>イズミ</t>
    </rPh>
    <rPh sb="12" eb="13">
      <t>マチ</t>
    </rPh>
    <phoneticPr fontId="1"/>
  </si>
  <si>
    <t>香　美　町</t>
    <rPh sb="0" eb="1">
      <t>カオリ</t>
    </rPh>
    <rPh sb="2" eb="3">
      <t>ビ</t>
    </rPh>
    <rPh sb="4" eb="5">
      <t>チョウ</t>
    </rPh>
    <phoneticPr fontId="1"/>
  </si>
  <si>
    <t>旧　気　高　郡</t>
    <rPh sb="0" eb="1">
      <t>キュウ</t>
    </rPh>
    <rPh sb="2" eb="3">
      <t>キ</t>
    </rPh>
    <rPh sb="4" eb="5">
      <t>タカ</t>
    </rPh>
    <rPh sb="6" eb="7">
      <t>グン</t>
    </rPh>
    <phoneticPr fontId="1"/>
  </si>
  <si>
    <t>旧　八　頭　郡</t>
    <rPh sb="0" eb="1">
      <t>キュウ</t>
    </rPh>
    <rPh sb="2" eb="3">
      <t>ハチ</t>
    </rPh>
    <rPh sb="4" eb="5">
      <t>アタマ</t>
    </rPh>
    <rPh sb="6" eb="7">
      <t>グン</t>
    </rPh>
    <phoneticPr fontId="1"/>
  </si>
  <si>
    <t>折込部数</t>
    <rPh sb="0" eb="2">
      <t>オリコミ</t>
    </rPh>
    <rPh sb="2" eb="4">
      <t>ブスウ</t>
    </rPh>
    <phoneticPr fontId="1"/>
  </si>
  <si>
    <t>美　方　郡　合　計</t>
    <rPh sb="0" eb="1">
      <t>ビ</t>
    </rPh>
    <rPh sb="2" eb="3">
      <t>カタ</t>
    </rPh>
    <rPh sb="4" eb="5">
      <t>グン</t>
    </rPh>
    <rPh sb="6" eb="7">
      <t>ゴウ</t>
    </rPh>
    <rPh sb="8" eb="9">
      <t>ケイ</t>
    </rPh>
    <phoneticPr fontId="1"/>
  </si>
  <si>
    <t>島根県</t>
    <rPh sb="0" eb="3">
      <t>シマネケン</t>
    </rPh>
    <phoneticPr fontId="3"/>
  </si>
  <si>
    <t>北　兵　庫</t>
    <rPh sb="0" eb="1">
      <t>キタ</t>
    </rPh>
    <rPh sb="2" eb="3">
      <t>ヘイ</t>
    </rPh>
    <rPh sb="4" eb="5">
      <t>コ</t>
    </rPh>
    <phoneticPr fontId="3"/>
  </si>
  <si>
    <t>鳥　取　県</t>
    <rPh sb="0" eb="1">
      <t>トリ</t>
    </rPh>
    <rPh sb="2" eb="3">
      <t>トリ</t>
    </rPh>
    <rPh sb="4" eb="5">
      <t>ケン</t>
    </rPh>
    <phoneticPr fontId="3"/>
  </si>
  <si>
    <t>鳥　取　県　東　部</t>
    <rPh sb="0" eb="1">
      <t>トリ</t>
    </rPh>
    <rPh sb="2" eb="3">
      <t>トリ</t>
    </rPh>
    <rPh sb="4" eb="5">
      <t>ケン</t>
    </rPh>
    <rPh sb="6" eb="7">
      <t>ヒガシ</t>
    </rPh>
    <rPh sb="8" eb="9">
      <t>ブ</t>
    </rPh>
    <phoneticPr fontId="3"/>
  </si>
  <si>
    <t>鳥　取　県　中　部</t>
    <rPh sb="0" eb="1">
      <t>トリ</t>
    </rPh>
    <rPh sb="2" eb="3">
      <t>トリ</t>
    </rPh>
    <rPh sb="4" eb="5">
      <t>ケン</t>
    </rPh>
    <rPh sb="6" eb="7">
      <t>チュウ</t>
    </rPh>
    <rPh sb="8" eb="9">
      <t>ブ</t>
    </rPh>
    <phoneticPr fontId="3"/>
  </si>
  <si>
    <t>鳥　取　県　西　部</t>
    <rPh sb="0" eb="1">
      <t>トリ</t>
    </rPh>
    <rPh sb="2" eb="3">
      <t>トリ</t>
    </rPh>
    <rPh sb="4" eb="5">
      <t>ケン</t>
    </rPh>
    <rPh sb="6" eb="7">
      <t>ニシ</t>
    </rPh>
    <rPh sb="8" eb="9">
      <t>ブ</t>
    </rPh>
    <phoneticPr fontId="3"/>
  </si>
  <si>
    <t>美方郡　浜坂・温泉</t>
    <rPh sb="0" eb="2">
      <t>ミカタ</t>
    </rPh>
    <rPh sb="2" eb="3">
      <t>グン</t>
    </rPh>
    <rPh sb="4" eb="6">
      <t>ハマサカ</t>
    </rPh>
    <rPh sb="7" eb="9">
      <t>オンセン</t>
    </rPh>
    <phoneticPr fontId="3"/>
  </si>
  <si>
    <t>美方郡　美方・村岡</t>
    <rPh sb="0" eb="2">
      <t>ミカタ</t>
    </rPh>
    <rPh sb="2" eb="3">
      <t>グン</t>
    </rPh>
    <rPh sb="4" eb="6">
      <t>ミカタ</t>
    </rPh>
    <rPh sb="7" eb="9">
      <t>ムラオカ</t>
    </rPh>
    <phoneticPr fontId="3"/>
  </si>
  <si>
    <t>美　方　郡　香　住</t>
    <rPh sb="0" eb="1">
      <t>ビ</t>
    </rPh>
    <rPh sb="2" eb="3">
      <t>カタ</t>
    </rPh>
    <rPh sb="4" eb="5">
      <t>グン</t>
    </rPh>
    <rPh sb="6" eb="7">
      <t>カオリ</t>
    </rPh>
    <rPh sb="8" eb="9">
      <t>ジュウ</t>
    </rPh>
    <phoneticPr fontId="3"/>
  </si>
  <si>
    <t>安　　　来　　　市</t>
    <rPh sb="0" eb="1">
      <t>ヤス</t>
    </rPh>
    <rPh sb="4" eb="5">
      <t>キ</t>
    </rPh>
    <rPh sb="8" eb="9">
      <t>シ</t>
    </rPh>
    <phoneticPr fontId="3"/>
  </si>
  <si>
    <t>折　　込　　料　　金　　表</t>
    <rPh sb="0" eb="1">
      <t>オリ</t>
    </rPh>
    <rPh sb="3" eb="4">
      <t>コミ</t>
    </rPh>
    <rPh sb="6" eb="7">
      <t>リョウ</t>
    </rPh>
    <rPh sb="9" eb="10">
      <t>キン</t>
    </rPh>
    <rPh sb="12" eb="13">
      <t>ヒョウ</t>
    </rPh>
    <phoneticPr fontId="3"/>
  </si>
  <si>
    <t>下記料金には消費税は含まれておりません。</t>
    <rPh sb="0" eb="2">
      <t>カキ</t>
    </rPh>
    <rPh sb="2" eb="4">
      <t>リョウキン</t>
    </rPh>
    <rPh sb="6" eb="9">
      <t>ショウヒゼイ</t>
    </rPh>
    <rPh sb="10" eb="11">
      <t>フク</t>
    </rPh>
    <phoneticPr fontId="3"/>
  </si>
  <si>
    <t>単位：円／１枚あたり</t>
    <rPh sb="0" eb="2">
      <t>タンイ</t>
    </rPh>
    <rPh sb="3" eb="4">
      <t>エン</t>
    </rPh>
    <rPh sb="6" eb="7">
      <t>マイ</t>
    </rPh>
    <phoneticPr fontId="3"/>
  </si>
  <si>
    <t>営業時間及び申し込み搬入日時</t>
    <rPh sb="0" eb="2">
      <t>エイギョウ</t>
    </rPh>
    <rPh sb="2" eb="4">
      <t>ジカン</t>
    </rPh>
    <rPh sb="4" eb="5">
      <t>オヨ</t>
    </rPh>
    <rPh sb="6" eb="7">
      <t>モウ</t>
    </rPh>
    <rPh sb="8" eb="9">
      <t>コ</t>
    </rPh>
    <rPh sb="10" eb="12">
      <t>ハンニュウ</t>
    </rPh>
    <rPh sb="12" eb="14">
      <t>ニチジ</t>
    </rPh>
    <phoneticPr fontId="3"/>
  </si>
  <si>
    <t>折込広告取り扱いについてのお願い</t>
    <rPh sb="0" eb="2">
      <t>オリコミ</t>
    </rPh>
    <rPh sb="2" eb="4">
      <t>コウコク</t>
    </rPh>
    <rPh sb="4" eb="5">
      <t>ト</t>
    </rPh>
    <rPh sb="6" eb="7">
      <t>アツカ</t>
    </rPh>
    <rPh sb="14" eb="15">
      <t>ネガ</t>
    </rPh>
    <phoneticPr fontId="3"/>
  </si>
  <si>
    <t>●営　業　時　間</t>
    <rPh sb="1" eb="2">
      <t>イトナ</t>
    </rPh>
    <rPh sb="3" eb="4">
      <t>ギョウ</t>
    </rPh>
    <rPh sb="5" eb="6">
      <t>ジ</t>
    </rPh>
    <rPh sb="7" eb="8">
      <t>アイダ</t>
    </rPh>
    <phoneticPr fontId="3"/>
  </si>
  <si>
    <t>　 AM　９：３０　～　PM　５：３０</t>
    <phoneticPr fontId="3"/>
  </si>
  <si>
    <t>　 定休日　　日曜・祝日</t>
    <rPh sb="2" eb="5">
      <t>テイキュウビ</t>
    </rPh>
    <rPh sb="7" eb="9">
      <t>ニチヨウ</t>
    </rPh>
    <rPh sb="10" eb="12">
      <t>シュクジツ</t>
    </rPh>
    <phoneticPr fontId="3"/>
  </si>
  <si>
    <t>●申し込み搬入日時</t>
    <rPh sb="1" eb="2">
      <t>モウ</t>
    </rPh>
    <rPh sb="3" eb="4">
      <t>コ</t>
    </rPh>
    <rPh sb="5" eb="7">
      <t>ハンニュウ</t>
    </rPh>
    <rPh sb="7" eb="9">
      <t>ニチジ</t>
    </rPh>
    <phoneticPr fontId="3"/>
  </si>
  <si>
    <t>●災害事故や新聞製作の遅れなどの場合は、やむを得ず折</t>
    <rPh sb="1" eb="3">
      <t>サイガイ</t>
    </rPh>
    <rPh sb="3" eb="5">
      <t>ジコ</t>
    </rPh>
    <rPh sb="6" eb="8">
      <t>シンブン</t>
    </rPh>
    <rPh sb="8" eb="10">
      <t>セイサク</t>
    </rPh>
    <rPh sb="11" eb="12">
      <t>オク</t>
    </rPh>
    <rPh sb="16" eb="18">
      <t>バアイ</t>
    </rPh>
    <rPh sb="23" eb="24">
      <t>エ</t>
    </rPh>
    <rPh sb="25" eb="26">
      <t>オリ</t>
    </rPh>
    <phoneticPr fontId="3"/>
  </si>
  <si>
    <t>　 込指定日を変更することがありますのでご了承願います。</t>
    <rPh sb="7" eb="9">
      <t>ヘンコウ</t>
    </rPh>
    <rPh sb="21" eb="23">
      <t>リョウショウ</t>
    </rPh>
    <rPh sb="23" eb="24">
      <t>ネガ</t>
    </rPh>
    <phoneticPr fontId="3"/>
  </si>
  <si>
    <t>●搬入後の中止及び変更は、業務の混乱により間違いがおき</t>
    <rPh sb="1" eb="3">
      <t>ハンニュウ</t>
    </rPh>
    <rPh sb="3" eb="4">
      <t>ゴ</t>
    </rPh>
    <rPh sb="5" eb="7">
      <t>チュウシ</t>
    </rPh>
    <rPh sb="7" eb="8">
      <t>オヨ</t>
    </rPh>
    <rPh sb="9" eb="11">
      <t>ヘンコウ</t>
    </rPh>
    <rPh sb="13" eb="15">
      <t>ギョウム</t>
    </rPh>
    <rPh sb="16" eb="18">
      <t>コンラン</t>
    </rPh>
    <rPh sb="21" eb="23">
      <t>マチガ</t>
    </rPh>
    <phoneticPr fontId="3"/>
  </si>
  <si>
    <t>　 やすくなりますので、お断りさせて頂きます。</t>
    <rPh sb="13" eb="14">
      <t>コトワ</t>
    </rPh>
    <rPh sb="18" eb="19">
      <t>イタダ</t>
    </rPh>
    <phoneticPr fontId="3"/>
  </si>
  <si>
    <t>折込配送料金表</t>
    <rPh sb="0" eb="2">
      <t>オリコミ</t>
    </rPh>
    <rPh sb="2" eb="4">
      <t>ハイソウ</t>
    </rPh>
    <rPh sb="4" eb="6">
      <t>リョウキン</t>
    </rPh>
    <rPh sb="6" eb="7">
      <t>ヒョウ</t>
    </rPh>
    <phoneticPr fontId="3"/>
  </si>
  <si>
    <t>下記料金には消費税は含まれておりません。</t>
  </si>
  <si>
    <t>B４　以下　　　　　A４　以下</t>
    <rPh sb="3" eb="5">
      <t>イカ</t>
    </rPh>
    <rPh sb="13" eb="15">
      <t>イカ</t>
    </rPh>
    <phoneticPr fontId="3"/>
  </si>
  <si>
    <t>新聞半頁以下　　の　　も　　の</t>
    <rPh sb="0" eb="2">
      <t>シンブン</t>
    </rPh>
    <rPh sb="2" eb="3">
      <t>ハン</t>
    </rPh>
    <rPh sb="3" eb="4">
      <t>ページ</t>
    </rPh>
    <rPh sb="4" eb="6">
      <t>イカ</t>
    </rPh>
    <phoneticPr fontId="3"/>
  </si>
  <si>
    <t>B３　　　　　　　　　A３</t>
    <phoneticPr fontId="3"/>
  </si>
  <si>
    <t>新聞１頁以下　　２折りのもの</t>
    <rPh sb="0" eb="2">
      <t>シンブン</t>
    </rPh>
    <rPh sb="3" eb="4">
      <t>ページ</t>
    </rPh>
    <rPh sb="4" eb="6">
      <t>イカ</t>
    </rPh>
    <rPh sb="9" eb="10">
      <t>オ</t>
    </rPh>
    <phoneticPr fontId="3"/>
  </si>
  <si>
    <t>新聞２頁以下　　４折りのもの</t>
    <rPh sb="0" eb="2">
      <t>シンブン</t>
    </rPh>
    <rPh sb="3" eb="4">
      <t>ページ</t>
    </rPh>
    <rPh sb="4" eb="6">
      <t>イカ</t>
    </rPh>
    <rPh sb="9" eb="10">
      <t>オ</t>
    </rPh>
    <phoneticPr fontId="3"/>
  </si>
  <si>
    <t>B２　　　　　　　　　A２</t>
    <phoneticPr fontId="3"/>
  </si>
  <si>
    <t>B１　　　　　　　　　A１</t>
    <phoneticPr fontId="3"/>
  </si>
  <si>
    <t>（A)　朝日新聞と合配　　（M）毎日新聞と合配　　（Y）読売新聞と合配　　（N）日本海新聞と合配　　　（）内販売店と同店</t>
    <rPh sb="4" eb="6">
      <t>アサヒ</t>
    </rPh>
    <rPh sb="6" eb="8">
      <t>シンブン</t>
    </rPh>
    <rPh sb="9" eb="10">
      <t>ゴウ</t>
    </rPh>
    <rPh sb="10" eb="11">
      <t>ハイ</t>
    </rPh>
    <phoneticPr fontId="1"/>
  </si>
  <si>
    <t>賀露（湖山）</t>
    <rPh sb="3" eb="5">
      <t>コヤマ</t>
    </rPh>
    <phoneticPr fontId="1"/>
  </si>
  <si>
    <t>賀露（湖山A）</t>
    <rPh sb="3" eb="5">
      <t>コヤマ</t>
    </rPh>
    <phoneticPr fontId="1"/>
  </si>
  <si>
    <t>羽合（泊）</t>
    <rPh sb="3" eb="4">
      <t>トマリ</t>
    </rPh>
    <phoneticPr fontId="1"/>
  </si>
  <si>
    <t>羽合（泊Y)</t>
    <rPh sb="3" eb="4">
      <t>トマリ</t>
    </rPh>
    <phoneticPr fontId="1"/>
  </si>
  <si>
    <t>北条（大栄）</t>
    <rPh sb="3" eb="5">
      <t>ダイエイ</t>
    </rPh>
    <phoneticPr fontId="1"/>
  </si>
  <si>
    <t>岩美北（岩美南）</t>
    <rPh sb="4" eb="6">
      <t>イワミ</t>
    </rPh>
    <rPh sb="6" eb="7">
      <t>ミナミ</t>
    </rPh>
    <phoneticPr fontId="1"/>
  </si>
  <si>
    <t>〒680-0843　鳥取市南吉方2丁目29-2　㈱鳥取オリコミセンター　TEL(0857)26-1207 FAX(0857)27-1405</t>
    <rPh sb="10" eb="13">
      <t>トットリシ</t>
    </rPh>
    <rPh sb="13" eb="14">
      <t>ミナミ</t>
    </rPh>
    <rPh sb="14" eb="15">
      <t>ヨシ</t>
    </rPh>
    <rPh sb="15" eb="16">
      <t>カタ</t>
    </rPh>
    <rPh sb="17" eb="19">
      <t>チョウメ</t>
    </rPh>
    <rPh sb="25" eb="27">
      <t>トットリ</t>
    </rPh>
    <phoneticPr fontId="1"/>
  </si>
  <si>
    <t>〒680-0843　鳥取市南吉方2-29-2</t>
    <rPh sb="10" eb="13">
      <t>トットリシ</t>
    </rPh>
    <rPh sb="13" eb="14">
      <t>ミナミ</t>
    </rPh>
    <rPh sb="14" eb="15">
      <t>ヨシ</t>
    </rPh>
    <rPh sb="15" eb="16">
      <t>カタ</t>
    </rPh>
    <phoneticPr fontId="1"/>
  </si>
  <si>
    <t>株式会社　鳥取オリコミセンター</t>
    <rPh sb="0" eb="4">
      <t>カ</t>
    </rPh>
    <rPh sb="5" eb="7">
      <t>トットリ</t>
    </rPh>
    <phoneticPr fontId="1"/>
  </si>
  <si>
    <t>TEL　（0857）26-1207　　FAX　（0857）27-1405</t>
    <phoneticPr fontId="1"/>
  </si>
  <si>
    <t>合計</t>
    <rPh sb="0" eb="2">
      <t>ゴウケイ</t>
    </rPh>
    <phoneticPr fontId="1"/>
  </si>
  <si>
    <t>兵庫県　美方郡　・　岡山県北部</t>
    <rPh sb="0" eb="3">
      <t>ヒョウゴケン</t>
    </rPh>
    <rPh sb="4" eb="7">
      <t>ミカタグン</t>
    </rPh>
    <rPh sb="10" eb="13">
      <t>オカヤマケン</t>
    </rPh>
    <rPh sb="13" eb="15">
      <t>ホクブ</t>
    </rPh>
    <phoneticPr fontId="1"/>
  </si>
  <si>
    <t>美方郡 新温泉町</t>
    <rPh sb="0" eb="2">
      <t>ミカタ</t>
    </rPh>
    <rPh sb="2" eb="3">
      <t>グン</t>
    </rPh>
    <rPh sb="4" eb="5">
      <t>シン</t>
    </rPh>
    <rPh sb="5" eb="8">
      <t>オンセンチョウ</t>
    </rPh>
    <phoneticPr fontId="1"/>
  </si>
  <si>
    <t>　美方郡　香美町</t>
    <rPh sb="5" eb="7">
      <t>カミ</t>
    </rPh>
    <rPh sb="7" eb="8">
      <t>チョウ</t>
    </rPh>
    <phoneticPr fontId="1"/>
  </si>
  <si>
    <t>　ございますので、事前にお問い合わせください。</t>
    <rPh sb="9" eb="11">
      <t>ジゼン</t>
    </rPh>
    <rPh sb="13" eb="14">
      <t>ト</t>
    </rPh>
    <rPh sb="15" eb="16">
      <t>ア</t>
    </rPh>
    <phoneticPr fontId="3"/>
  </si>
  <si>
    <t>　島根県は休刊日を除いて全日折込可能です。</t>
    <rPh sb="1" eb="4">
      <t>シマネケン</t>
    </rPh>
    <rPh sb="5" eb="8">
      <t>キュウカンビ</t>
    </rPh>
    <rPh sb="9" eb="10">
      <t>ノゾ</t>
    </rPh>
    <rPh sb="12" eb="13">
      <t>ゼン</t>
    </rPh>
    <rPh sb="13" eb="14">
      <t>ヒ</t>
    </rPh>
    <rPh sb="14" eb="16">
      <t>オリコミ</t>
    </rPh>
    <rPh sb="16" eb="18">
      <t>カノウ</t>
    </rPh>
    <phoneticPr fontId="3"/>
  </si>
  <si>
    <t>●鳥取県は月曜日朝刊の折り込みは取扱い出来ませんのでご注意ください。</t>
    <rPh sb="1" eb="4">
      <t>トットリケン</t>
    </rPh>
    <rPh sb="5" eb="8">
      <t>ゲツヨウビ</t>
    </rPh>
    <rPh sb="8" eb="10">
      <t>チョウカン</t>
    </rPh>
    <rPh sb="11" eb="12">
      <t>オ</t>
    </rPh>
    <rPh sb="13" eb="14">
      <t>コ</t>
    </rPh>
    <rPh sb="16" eb="18">
      <t>トリアツカイ</t>
    </rPh>
    <rPh sb="19" eb="21">
      <t>デキ</t>
    </rPh>
    <rPh sb="27" eb="29">
      <t>チュウイ</t>
    </rPh>
    <phoneticPr fontId="3"/>
  </si>
  <si>
    <t>　兵庫県北部は一部休刊日明けの朝刊の折り込みが取り扱えないエリアが</t>
    <rPh sb="1" eb="4">
      <t>ヒョウゴケン</t>
    </rPh>
    <rPh sb="4" eb="6">
      <t>ホクブ</t>
    </rPh>
    <rPh sb="7" eb="9">
      <t>イチブ</t>
    </rPh>
    <rPh sb="9" eb="12">
      <t>キュウカンビ</t>
    </rPh>
    <rPh sb="12" eb="13">
      <t>ア</t>
    </rPh>
    <rPh sb="15" eb="17">
      <t>チョウカン</t>
    </rPh>
    <rPh sb="18" eb="19">
      <t>オ</t>
    </rPh>
    <rPh sb="20" eb="21">
      <t>コ</t>
    </rPh>
    <rPh sb="23" eb="24">
      <t>ト</t>
    </rPh>
    <rPh sb="25" eb="26">
      <t>アツカ</t>
    </rPh>
    <phoneticPr fontId="3"/>
  </si>
  <si>
    <t>　</t>
    <phoneticPr fontId="3"/>
  </si>
  <si>
    <t>※　関金は、新倉吉市になります。</t>
    <rPh sb="2" eb="4">
      <t>セキガネ</t>
    </rPh>
    <rPh sb="6" eb="7">
      <t>シン</t>
    </rPh>
    <rPh sb="7" eb="9">
      <t>クラヨシ</t>
    </rPh>
    <rPh sb="9" eb="10">
      <t>シ</t>
    </rPh>
    <phoneticPr fontId="1"/>
  </si>
  <si>
    <t>兵庫県　美方郡</t>
    <rPh sb="0" eb="3">
      <t>ヒョウゴケン</t>
    </rPh>
    <rPh sb="4" eb="7">
      <t>ミカタグン</t>
    </rPh>
    <phoneticPr fontId="1"/>
  </si>
  <si>
    <t>岡山県　北部</t>
    <rPh sb="0" eb="3">
      <t>オカヤマケン</t>
    </rPh>
    <rPh sb="4" eb="6">
      <t>ホクブ</t>
    </rPh>
    <phoneticPr fontId="1"/>
  </si>
  <si>
    <t>新聞４頁以下　　８折りのもの</t>
    <rPh sb="0" eb="2">
      <t>シンブン</t>
    </rPh>
    <rPh sb="3" eb="4">
      <t>ページ</t>
    </rPh>
    <rPh sb="4" eb="6">
      <t>イカ</t>
    </rPh>
    <rPh sb="9" eb="10">
      <t>オ</t>
    </rPh>
    <phoneticPr fontId="3"/>
  </si>
  <si>
    <t>●横長B３版など変形のもの、封書のもの、極端に小さいもの</t>
    <rPh sb="1" eb="3">
      <t>ヨコナガ</t>
    </rPh>
    <rPh sb="5" eb="6">
      <t>バン</t>
    </rPh>
    <rPh sb="8" eb="10">
      <t>ヘンケイ</t>
    </rPh>
    <rPh sb="14" eb="16">
      <t>フウショ</t>
    </rPh>
    <rPh sb="20" eb="22">
      <t>キョクタン</t>
    </rPh>
    <rPh sb="23" eb="24">
      <t>チイ</t>
    </rPh>
    <phoneticPr fontId="3"/>
  </si>
  <si>
    <t>三朝(中央A)</t>
    <rPh sb="3" eb="5">
      <t>チュウオウ</t>
    </rPh>
    <phoneticPr fontId="1"/>
  </si>
  <si>
    <t>●政党・意見広告、選挙ビラ、集合・連合広告は上記料金表の料金とは</t>
    <rPh sb="1" eb="3">
      <t>セイトウ</t>
    </rPh>
    <rPh sb="4" eb="6">
      <t>イケン</t>
    </rPh>
    <rPh sb="6" eb="8">
      <t>コウコク</t>
    </rPh>
    <rPh sb="9" eb="11">
      <t>センキョ</t>
    </rPh>
    <rPh sb="14" eb="16">
      <t>シュウゴウ</t>
    </rPh>
    <rPh sb="17" eb="19">
      <t>レンゴウ</t>
    </rPh>
    <rPh sb="19" eb="21">
      <t>コウコク</t>
    </rPh>
    <rPh sb="22" eb="24">
      <t>ジョウキ</t>
    </rPh>
    <rPh sb="24" eb="26">
      <t>リョウキン</t>
    </rPh>
    <rPh sb="26" eb="27">
      <t>ヒョウ</t>
    </rPh>
    <rPh sb="28" eb="30">
      <t>リョウキン</t>
    </rPh>
    <phoneticPr fontId="3"/>
  </si>
  <si>
    <t>　異なりますので、事前にお問い合わせください。</t>
    <rPh sb="9" eb="11">
      <t>ジゼン</t>
    </rPh>
    <rPh sb="13" eb="14">
      <t>ト</t>
    </rPh>
    <rPh sb="15" eb="16">
      <t>ア</t>
    </rPh>
    <phoneticPr fontId="3"/>
  </si>
  <si>
    <t>浜坂（K)</t>
    <rPh sb="0" eb="2">
      <t>ハマサカ</t>
    </rPh>
    <phoneticPr fontId="1"/>
  </si>
  <si>
    <t>タイトル</t>
    <phoneticPr fontId="1"/>
  </si>
  <si>
    <t>福岡（村岡)</t>
    <rPh sb="0" eb="2">
      <t>フクオカ</t>
    </rPh>
    <rPh sb="3" eb="5">
      <t>ムラオカ</t>
    </rPh>
    <phoneticPr fontId="1"/>
  </si>
  <si>
    <t>部　数</t>
    <phoneticPr fontId="1"/>
  </si>
  <si>
    <t>河原（A)</t>
    <phoneticPr fontId="1"/>
  </si>
  <si>
    <t>折込数</t>
    <phoneticPr fontId="1"/>
  </si>
  <si>
    <t>福部（N）</t>
    <phoneticPr fontId="1"/>
  </si>
  <si>
    <t>河原</t>
    <phoneticPr fontId="1"/>
  </si>
  <si>
    <t>河原（Y)</t>
    <phoneticPr fontId="1"/>
  </si>
  <si>
    <t>八上（A)</t>
    <phoneticPr fontId="1"/>
  </si>
  <si>
    <t>八上（Y)</t>
    <phoneticPr fontId="1"/>
  </si>
  <si>
    <t>用瀬（N）</t>
    <phoneticPr fontId="1"/>
  </si>
  <si>
    <t>用瀬</t>
    <phoneticPr fontId="1"/>
  </si>
  <si>
    <t>佐治（N）</t>
    <phoneticPr fontId="1"/>
  </si>
  <si>
    <t>佐治</t>
    <phoneticPr fontId="1"/>
  </si>
  <si>
    <t>鹿野</t>
    <phoneticPr fontId="1"/>
  </si>
  <si>
    <t>鹿野（A）</t>
    <phoneticPr fontId="1"/>
  </si>
  <si>
    <t>浜村（N）</t>
    <phoneticPr fontId="1"/>
  </si>
  <si>
    <t>浜村（Y)</t>
    <phoneticPr fontId="1"/>
  </si>
  <si>
    <t>青谷</t>
    <phoneticPr fontId="1"/>
  </si>
  <si>
    <t>青谷（A)</t>
    <phoneticPr fontId="1"/>
  </si>
  <si>
    <t>青谷（Y)</t>
    <phoneticPr fontId="1"/>
  </si>
  <si>
    <t>岩美北（N)</t>
    <phoneticPr fontId="1"/>
  </si>
  <si>
    <t>岩美南（N)</t>
    <phoneticPr fontId="1"/>
  </si>
  <si>
    <t>郡家</t>
    <phoneticPr fontId="1"/>
  </si>
  <si>
    <t>郡家（A)</t>
    <phoneticPr fontId="1"/>
  </si>
  <si>
    <t>郡家（Y)</t>
    <phoneticPr fontId="1"/>
  </si>
  <si>
    <t>八東（A)</t>
    <phoneticPr fontId="1"/>
  </si>
  <si>
    <t>若桜町（N)</t>
    <phoneticPr fontId="1"/>
  </si>
  <si>
    <t>若桜町</t>
    <phoneticPr fontId="1"/>
  </si>
  <si>
    <t>智頭（A)</t>
    <phoneticPr fontId="1"/>
  </si>
  <si>
    <t>智頭</t>
    <phoneticPr fontId="1"/>
  </si>
  <si>
    <t>倉吉中央（A)</t>
    <phoneticPr fontId="1"/>
  </si>
  <si>
    <t>上井（A)</t>
    <phoneticPr fontId="1"/>
  </si>
  <si>
    <t>関金（A)</t>
    <phoneticPr fontId="1"/>
  </si>
  <si>
    <t>泊（A)</t>
    <phoneticPr fontId="1"/>
  </si>
  <si>
    <t>泊（Y)</t>
    <phoneticPr fontId="1"/>
  </si>
  <si>
    <t>東郷（N)</t>
    <phoneticPr fontId="1"/>
  </si>
  <si>
    <t>東郷</t>
    <phoneticPr fontId="1"/>
  </si>
  <si>
    <t>東郷（Y)</t>
    <phoneticPr fontId="1"/>
  </si>
  <si>
    <t>東郷（A)</t>
    <phoneticPr fontId="1"/>
  </si>
  <si>
    <t>羽合（A)</t>
    <phoneticPr fontId="1"/>
  </si>
  <si>
    <t>三朝（Y)</t>
    <phoneticPr fontId="1"/>
  </si>
  <si>
    <t>三朝（N)</t>
    <phoneticPr fontId="1"/>
  </si>
  <si>
    <t>北条（N)</t>
    <phoneticPr fontId="1"/>
  </si>
  <si>
    <t>北条（大栄Y)</t>
    <phoneticPr fontId="1"/>
  </si>
  <si>
    <t>北条</t>
    <phoneticPr fontId="1"/>
  </si>
  <si>
    <t>大栄（Y)</t>
    <phoneticPr fontId="1"/>
  </si>
  <si>
    <t>大栄（A)</t>
    <phoneticPr fontId="1"/>
  </si>
  <si>
    <t>浦安（N)</t>
    <phoneticPr fontId="1"/>
  </si>
  <si>
    <t>浦安（Y)</t>
    <phoneticPr fontId="1"/>
  </si>
  <si>
    <t>浦安</t>
    <phoneticPr fontId="1"/>
  </si>
  <si>
    <t>八橋（N)</t>
    <phoneticPr fontId="1"/>
  </si>
  <si>
    <t>八橋（浦安）</t>
    <phoneticPr fontId="1"/>
  </si>
  <si>
    <t>八橋</t>
    <phoneticPr fontId="1"/>
  </si>
  <si>
    <t>赤碕（Y)</t>
    <phoneticPr fontId="1"/>
  </si>
  <si>
    <t>赤碕（N)</t>
    <phoneticPr fontId="1"/>
  </si>
  <si>
    <t>鳥取中央（A）</t>
    <phoneticPr fontId="1"/>
  </si>
  <si>
    <t>鳥取中央(A)</t>
    <phoneticPr fontId="1"/>
  </si>
  <si>
    <t>鳥取南（A）</t>
    <phoneticPr fontId="1"/>
  </si>
  <si>
    <t>湖山（A）</t>
    <phoneticPr fontId="1"/>
  </si>
  <si>
    <t>吉岡（湖山）</t>
    <phoneticPr fontId="1"/>
  </si>
  <si>
    <t>吉岡（湖山A）</t>
    <phoneticPr fontId="1"/>
  </si>
  <si>
    <t>末恒</t>
    <phoneticPr fontId="1"/>
  </si>
  <si>
    <t>末恒（A）</t>
    <phoneticPr fontId="1"/>
  </si>
  <si>
    <t>末恒（湖山）</t>
    <rPh sb="3" eb="5">
      <t>コヤマ</t>
    </rPh>
    <phoneticPr fontId="1"/>
  </si>
  <si>
    <t>船岡（Y)</t>
    <phoneticPr fontId="1"/>
  </si>
  <si>
    <t>八東（Y)</t>
    <phoneticPr fontId="1"/>
  </si>
  <si>
    <t>　 には特殊料金を設けております。また、このような特殊な折込は、</t>
    <rPh sb="4" eb="6">
      <t>トクシュ</t>
    </rPh>
    <rPh sb="6" eb="8">
      <t>リョウキン</t>
    </rPh>
    <rPh sb="9" eb="10">
      <t>モウ</t>
    </rPh>
    <rPh sb="25" eb="27">
      <t>トクシュ</t>
    </rPh>
    <rPh sb="28" eb="30">
      <t>オリコミ</t>
    </rPh>
    <phoneticPr fontId="3"/>
  </si>
  <si>
    <t>　取り扱わないことがありますので、事前 にご相談ください。</t>
    <phoneticPr fontId="3"/>
  </si>
  <si>
    <t>＊美方郡新温泉町の諸寄地区と居組地区は、各浜坂販売所に含まれております。</t>
    <rPh sb="1" eb="4">
      <t>ミカタグン</t>
    </rPh>
    <rPh sb="4" eb="8">
      <t>シンオンセンチョウ</t>
    </rPh>
    <rPh sb="9" eb="11">
      <t>モロヨセ</t>
    </rPh>
    <rPh sb="11" eb="13">
      <t>チク</t>
    </rPh>
    <rPh sb="14" eb="16">
      <t>イグミ</t>
    </rPh>
    <rPh sb="16" eb="18">
      <t>チク</t>
    </rPh>
    <rPh sb="20" eb="21">
      <t>カク</t>
    </rPh>
    <rPh sb="21" eb="23">
      <t>ハマサカ</t>
    </rPh>
    <rPh sb="23" eb="25">
      <t>ハンバイ</t>
    </rPh>
    <rPh sb="25" eb="26">
      <t>ショ</t>
    </rPh>
    <rPh sb="27" eb="28">
      <t>フク</t>
    </rPh>
    <phoneticPr fontId="1"/>
  </si>
  <si>
    <t>八橋（浦安Y）</t>
    <phoneticPr fontId="1"/>
  </si>
  <si>
    <t>八橋（浦安Y）</t>
    <phoneticPr fontId="1"/>
  </si>
  <si>
    <t>赤碕（浦安Y)</t>
    <phoneticPr fontId="1"/>
  </si>
  <si>
    <t>赤碕（浦安Y)</t>
    <phoneticPr fontId="1"/>
  </si>
  <si>
    <t>香住（K)</t>
    <rPh sb="0" eb="2">
      <t>カスミ</t>
    </rPh>
    <phoneticPr fontId="1"/>
  </si>
  <si>
    <t>神戸新聞と合配</t>
    <rPh sb="0" eb="2">
      <t>コウベ</t>
    </rPh>
    <rPh sb="2" eb="4">
      <t>シンブン</t>
    </rPh>
    <rPh sb="5" eb="6">
      <t>ゴウ</t>
    </rPh>
    <rPh sb="6" eb="7">
      <t>バイ</t>
    </rPh>
    <phoneticPr fontId="1"/>
  </si>
  <si>
    <t>廃店（村岡と統合）</t>
    <rPh sb="0" eb="2">
      <t>ハイテン</t>
    </rPh>
    <rPh sb="3" eb="5">
      <t>ムラオカ</t>
    </rPh>
    <rPh sb="6" eb="8">
      <t>トウゴウ</t>
    </rPh>
    <phoneticPr fontId="1"/>
  </si>
  <si>
    <t>船岡（N)</t>
    <phoneticPr fontId="1"/>
  </si>
  <si>
    <t>美和（N）</t>
    <rPh sb="0" eb="2">
      <t>ミワ</t>
    </rPh>
    <phoneticPr fontId="1"/>
  </si>
  <si>
    <t>高草（N）</t>
    <phoneticPr fontId="1"/>
  </si>
  <si>
    <t>神戸（N）</t>
    <phoneticPr fontId="1"/>
  </si>
  <si>
    <t>宝木（N）</t>
    <phoneticPr fontId="1"/>
  </si>
  <si>
    <t>倉田（河原）</t>
    <rPh sb="0" eb="2">
      <t>クラタ</t>
    </rPh>
    <rPh sb="3" eb="5">
      <t>カワハラ</t>
    </rPh>
    <phoneticPr fontId="1"/>
  </si>
  <si>
    <t>旧米子市</t>
    <rPh sb="0" eb="1">
      <t>キュウ</t>
    </rPh>
    <rPh sb="1" eb="4">
      <t>ヨナゴシ</t>
    </rPh>
    <phoneticPr fontId="1"/>
  </si>
  <si>
    <t>米子市</t>
    <rPh sb="0" eb="3">
      <t>ヨナゴシ</t>
    </rPh>
    <phoneticPr fontId="1"/>
  </si>
  <si>
    <t>　旧米子市</t>
    <rPh sb="1" eb="2">
      <t>キュウ</t>
    </rPh>
    <rPh sb="2" eb="4">
      <t>ヨナゴ</t>
    </rPh>
    <rPh sb="4" eb="5">
      <t>シ</t>
    </rPh>
    <phoneticPr fontId="1"/>
  </si>
  <si>
    <t>米子中央</t>
  </si>
  <si>
    <t>米子中部（A)</t>
    <phoneticPr fontId="1"/>
  </si>
  <si>
    <t>米子東</t>
  </si>
  <si>
    <t>米子西</t>
  </si>
  <si>
    <t>米子西（A)</t>
    <phoneticPr fontId="1"/>
  </si>
  <si>
    <t>米子南</t>
  </si>
  <si>
    <t>米子駅南</t>
    <rPh sb="2" eb="4">
      <t>エキナン</t>
    </rPh>
    <phoneticPr fontId="1"/>
  </si>
  <si>
    <t>米子北</t>
  </si>
  <si>
    <t>河崎</t>
  </si>
  <si>
    <t>米子城南</t>
  </si>
  <si>
    <t>福原</t>
  </si>
  <si>
    <t>皆生</t>
  </si>
  <si>
    <t>三柳</t>
  </si>
  <si>
    <t>皆生</t>
    <rPh sb="0" eb="2">
      <t>カイケ</t>
    </rPh>
    <phoneticPr fontId="1"/>
  </si>
  <si>
    <t>錦海</t>
  </si>
  <si>
    <t>旗ケ崎</t>
  </si>
  <si>
    <t>城東・成実</t>
    <phoneticPr fontId="1"/>
  </si>
  <si>
    <t>（A)　朝日新聞と合配　　（M）毎日新聞と合配　　（Y）読売新聞と合配　　（N）日本海新聞と合配　　（）内販売店と同店</t>
    <rPh sb="4" eb="6">
      <t>アサヒ</t>
    </rPh>
    <rPh sb="6" eb="8">
      <t>シンブン</t>
    </rPh>
    <rPh sb="9" eb="10">
      <t>ゴウ</t>
    </rPh>
    <rPh sb="10" eb="11">
      <t>ハイ</t>
    </rPh>
    <phoneticPr fontId="1"/>
  </si>
  <si>
    <t>新米子市・境港市</t>
    <rPh sb="0" eb="1">
      <t>シン</t>
    </rPh>
    <rPh sb="1" eb="4">
      <t>ヨナゴシ</t>
    </rPh>
    <rPh sb="5" eb="6">
      <t>サカイ</t>
    </rPh>
    <rPh sb="6" eb="7">
      <t>ミナト</t>
    </rPh>
    <rPh sb="7" eb="8">
      <t>シ</t>
    </rPh>
    <phoneticPr fontId="1"/>
  </si>
  <si>
    <t>境港市・西伯郡・日野郡</t>
    <rPh sb="0" eb="3">
      <t>サカイミナトシ</t>
    </rPh>
    <rPh sb="4" eb="7">
      <t>サイハクグン</t>
    </rPh>
    <rPh sb="8" eb="11">
      <t>ヒノグン</t>
    </rPh>
    <phoneticPr fontId="1"/>
  </si>
  <si>
    <t>　新米子市</t>
    <rPh sb="1" eb="2">
      <t>シン</t>
    </rPh>
    <rPh sb="2" eb="5">
      <t>ヨナゴシ</t>
    </rPh>
    <phoneticPr fontId="1"/>
  </si>
  <si>
    <t>彦名（米子西）</t>
    <rPh sb="3" eb="5">
      <t>ヨナゴ</t>
    </rPh>
    <rPh sb="5" eb="6">
      <t>ニシ</t>
    </rPh>
    <phoneticPr fontId="1"/>
  </si>
  <si>
    <t>彦名</t>
    <phoneticPr fontId="1"/>
  </si>
  <si>
    <t>彦名</t>
  </si>
  <si>
    <t>彦名（西A)</t>
    <phoneticPr fontId="1"/>
  </si>
  <si>
    <t>崎津</t>
    <phoneticPr fontId="1"/>
  </si>
  <si>
    <t>崎津（和田）</t>
    <rPh sb="3" eb="5">
      <t>ワダ</t>
    </rPh>
    <phoneticPr fontId="1"/>
  </si>
  <si>
    <t>夜見（米子西）</t>
    <phoneticPr fontId="1"/>
  </si>
  <si>
    <t>夜見（彦名）</t>
    <phoneticPr fontId="1"/>
  </si>
  <si>
    <t>夜見</t>
  </si>
  <si>
    <t>富益（米子西）</t>
    <phoneticPr fontId="1"/>
  </si>
  <si>
    <t>富益</t>
  </si>
  <si>
    <t>富益（夜見）</t>
    <phoneticPr fontId="1"/>
  </si>
  <si>
    <t>和田（米子西）</t>
    <phoneticPr fontId="1"/>
  </si>
  <si>
    <t>和田</t>
  </si>
  <si>
    <t>和田（崎津）</t>
    <phoneticPr fontId="1"/>
  </si>
  <si>
    <t>大篠津（米子西）</t>
    <phoneticPr fontId="1"/>
  </si>
  <si>
    <t>大篠津</t>
  </si>
  <si>
    <t>大篠津（中浜）</t>
    <rPh sb="4" eb="6">
      <t>ナカハマ</t>
    </rPh>
    <phoneticPr fontId="1"/>
  </si>
  <si>
    <t>大篠津（和田）</t>
    <rPh sb="4" eb="6">
      <t>ワダ</t>
    </rPh>
    <phoneticPr fontId="1"/>
  </si>
  <si>
    <t>大篠津（彦名）</t>
    <rPh sb="4" eb="5">
      <t>ヒコ</t>
    </rPh>
    <rPh sb="5" eb="6">
      <t>ナ</t>
    </rPh>
    <phoneticPr fontId="1"/>
  </si>
  <si>
    <t>春日（N)</t>
    <phoneticPr fontId="1"/>
  </si>
  <si>
    <t>春日</t>
  </si>
  <si>
    <t>春日（Y)</t>
    <phoneticPr fontId="1"/>
  </si>
  <si>
    <t>大高</t>
    <rPh sb="0" eb="2">
      <t>オオタカ</t>
    </rPh>
    <phoneticPr fontId="1"/>
  </si>
  <si>
    <t>大高（A)</t>
    <rPh sb="0" eb="2">
      <t>オオタカ</t>
    </rPh>
    <phoneticPr fontId="1"/>
  </si>
  <si>
    <t>淀江（N)</t>
    <phoneticPr fontId="1"/>
  </si>
  <si>
    <t>淀江</t>
  </si>
  <si>
    <t>淀江（M)</t>
    <phoneticPr fontId="1"/>
  </si>
  <si>
    <t>　境港市</t>
    <rPh sb="1" eb="4">
      <t>サカイミナトシ</t>
    </rPh>
    <phoneticPr fontId="1"/>
  </si>
  <si>
    <t>中浜</t>
    <phoneticPr fontId="1"/>
  </si>
  <si>
    <t>中浜</t>
  </si>
  <si>
    <t>中浜（余子）</t>
    <rPh sb="0" eb="2">
      <t>ナカハマ</t>
    </rPh>
    <rPh sb="3" eb="4">
      <t>アマ</t>
    </rPh>
    <rPh sb="4" eb="5">
      <t>コ</t>
    </rPh>
    <phoneticPr fontId="1"/>
  </si>
  <si>
    <t>中浜（M)</t>
    <phoneticPr fontId="1"/>
  </si>
  <si>
    <t>余子</t>
    <phoneticPr fontId="1"/>
  </si>
  <si>
    <t>余子</t>
  </si>
  <si>
    <t>余子（M)</t>
    <phoneticPr fontId="1"/>
  </si>
  <si>
    <t>上道</t>
    <phoneticPr fontId="1"/>
  </si>
  <si>
    <t>上道</t>
  </si>
  <si>
    <t>上道（M)</t>
    <phoneticPr fontId="1"/>
  </si>
  <si>
    <t>境港</t>
    <phoneticPr fontId="1"/>
  </si>
  <si>
    <t>境港</t>
  </si>
  <si>
    <t>境港（M)</t>
    <phoneticPr fontId="1"/>
  </si>
  <si>
    <t>境港（A)</t>
    <phoneticPr fontId="1"/>
  </si>
  <si>
    <t>外江（余子）</t>
    <phoneticPr fontId="1"/>
  </si>
  <si>
    <t>外江</t>
  </si>
  <si>
    <t>外江（M)</t>
    <phoneticPr fontId="1"/>
  </si>
  <si>
    <t>渡（余子）</t>
    <phoneticPr fontId="1"/>
  </si>
  <si>
    <t>渡</t>
  </si>
  <si>
    <t>渡（M)</t>
    <phoneticPr fontId="1"/>
  </si>
  <si>
    <t>西伯郡・日野郡</t>
    <rPh sb="0" eb="3">
      <t>サイハクグン</t>
    </rPh>
    <rPh sb="4" eb="7">
      <t>ヒノグン</t>
    </rPh>
    <phoneticPr fontId="1"/>
  </si>
  <si>
    <t>　西伯郡</t>
    <rPh sb="1" eb="4">
      <t>サイハクグン</t>
    </rPh>
    <phoneticPr fontId="1"/>
  </si>
  <si>
    <t>大山口（N)</t>
    <phoneticPr fontId="1"/>
  </si>
  <si>
    <t>大山口（淀江）</t>
    <rPh sb="4" eb="6">
      <t>ヨドエ</t>
    </rPh>
    <phoneticPr fontId="1"/>
  </si>
  <si>
    <t>大山口</t>
    <phoneticPr fontId="1"/>
  </si>
  <si>
    <t>大山口（淀江M)</t>
    <rPh sb="4" eb="6">
      <t>ヨドエ</t>
    </rPh>
    <phoneticPr fontId="1"/>
  </si>
  <si>
    <t>大山口</t>
  </si>
  <si>
    <t>御来屋（Y)</t>
    <phoneticPr fontId="1"/>
  </si>
  <si>
    <t>御来屋</t>
  </si>
  <si>
    <t>中山（N)</t>
    <phoneticPr fontId="1"/>
  </si>
  <si>
    <t>中山</t>
  </si>
  <si>
    <t>中山（Y)</t>
    <phoneticPr fontId="1"/>
  </si>
  <si>
    <t>岸本</t>
  </si>
  <si>
    <t>岸本（N)</t>
    <phoneticPr fontId="1"/>
  </si>
  <si>
    <t>岸本</t>
    <phoneticPr fontId="1"/>
  </si>
  <si>
    <t>岸本（Y)</t>
    <phoneticPr fontId="1"/>
  </si>
  <si>
    <t>手間（N)</t>
    <phoneticPr fontId="1"/>
  </si>
  <si>
    <t>手間（岸本）</t>
    <rPh sb="0" eb="2">
      <t>テマ</t>
    </rPh>
    <phoneticPr fontId="1"/>
  </si>
  <si>
    <t>手間</t>
  </si>
  <si>
    <t>手間（岸本Y)</t>
    <phoneticPr fontId="1"/>
  </si>
  <si>
    <t>法勝寺（N)</t>
    <phoneticPr fontId="1"/>
  </si>
  <si>
    <t>法勝寺（岸本）</t>
    <phoneticPr fontId="1"/>
  </si>
  <si>
    <t>法勝寺</t>
  </si>
  <si>
    <t>法勝寺</t>
    <phoneticPr fontId="1"/>
  </si>
  <si>
    <t>溝口（N)</t>
    <phoneticPr fontId="1"/>
  </si>
  <si>
    <t>溝口</t>
  </si>
  <si>
    <t>二部（N)</t>
    <phoneticPr fontId="1"/>
  </si>
  <si>
    <t>二部</t>
  </si>
  <si>
    <t>　日野郡</t>
    <rPh sb="1" eb="4">
      <t>ヒノグン</t>
    </rPh>
    <phoneticPr fontId="1"/>
  </si>
  <si>
    <t>江尾（N)</t>
    <phoneticPr fontId="1"/>
  </si>
  <si>
    <t>江尾</t>
  </si>
  <si>
    <t>江尾（根雨A）</t>
    <rPh sb="3" eb="5">
      <t>ネウ</t>
    </rPh>
    <phoneticPr fontId="1"/>
  </si>
  <si>
    <t>根雨</t>
    <phoneticPr fontId="1"/>
  </si>
  <si>
    <t>根雨（A)</t>
    <phoneticPr fontId="1"/>
  </si>
  <si>
    <t>根雨（黒坂）</t>
    <rPh sb="3" eb="5">
      <t>クロサカ</t>
    </rPh>
    <phoneticPr fontId="1"/>
  </si>
  <si>
    <t>黒坂（N)</t>
    <phoneticPr fontId="1"/>
  </si>
  <si>
    <t>黒坂</t>
    <phoneticPr fontId="1"/>
  </si>
  <si>
    <t>黒坂</t>
    <rPh sb="0" eb="2">
      <t>クロサカ</t>
    </rPh>
    <phoneticPr fontId="1"/>
  </si>
  <si>
    <t>黒坂（Y）</t>
    <phoneticPr fontId="1"/>
  </si>
  <si>
    <t>生山（N)</t>
    <phoneticPr fontId="1"/>
  </si>
  <si>
    <t>生山</t>
  </si>
  <si>
    <t>生山（Y)</t>
    <phoneticPr fontId="1"/>
  </si>
  <si>
    <t>矢戸（N)</t>
    <phoneticPr fontId="1"/>
  </si>
  <si>
    <t>矢戸（生山）</t>
    <rPh sb="3" eb="4">
      <t>イ</t>
    </rPh>
    <rPh sb="4" eb="5">
      <t>ヤマ</t>
    </rPh>
    <phoneticPr fontId="1"/>
  </si>
  <si>
    <t>矢戸</t>
    <phoneticPr fontId="1"/>
  </si>
  <si>
    <t>多里（N)</t>
    <phoneticPr fontId="1"/>
  </si>
  <si>
    <t>多里</t>
  </si>
  <si>
    <t>多里</t>
    <phoneticPr fontId="1"/>
  </si>
  <si>
    <t>山上（N)</t>
    <phoneticPr fontId="1"/>
  </si>
  <si>
    <t>山上</t>
  </si>
  <si>
    <t>阿毘縁（N)</t>
    <phoneticPr fontId="1"/>
  </si>
  <si>
    <t>阿毘縁</t>
  </si>
  <si>
    <t>印賀（阿毘縁N)</t>
    <rPh sb="3" eb="6">
      <t>アビレ</t>
    </rPh>
    <phoneticPr fontId="1"/>
  </si>
  <si>
    <t>印賀（阿毘縁N)</t>
    <phoneticPr fontId="1"/>
  </si>
  <si>
    <t>上石見（Y)</t>
    <phoneticPr fontId="1"/>
  </si>
  <si>
    <t>上石見</t>
  </si>
  <si>
    <t>（A)　朝日新聞と合配　　（M）毎日新聞と合配　　（Y）読売新聞と合配　　（N）日本海新聞と合配　　（）内販売店と同店</t>
    <rPh sb="4" eb="6">
      <t>アサヒ</t>
    </rPh>
    <rPh sb="6" eb="8">
      <t>シンブン</t>
    </rPh>
    <rPh sb="9" eb="10">
      <t>ゴウ</t>
    </rPh>
    <rPh sb="10" eb="11">
      <t>ハイ</t>
    </rPh>
    <rPh sb="52" eb="53">
      <t>ナイ</t>
    </rPh>
    <rPh sb="53" eb="55">
      <t>ハンバイ</t>
    </rPh>
    <rPh sb="57" eb="59">
      <t>ドウテン</t>
    </rPh>
    <phoneticPr fontId="1"/>
  </si>
  <si>
    <t>廃店</t>
    <rPh sb="0" eb="1">
      <t>ハイ</t>
    </rPh>
    <rPh sb="1" eb="2">
      <t>テン</t>
    </rPh>
    <phoneticPr fontId="1"/>
  </si>
  <si>
    <t>廃店　浜村に統合</t>
    <rPh sb="0" eb="1">
      <t>ハイ</t>
    </rPh>
    <rPh sb="1" eb="2">
      <t>ミセ</t>
    </rPh>
    <rPh sb="3" eb="5">
      <t>ハマムラ</t>
    </rPh>
    <rPh sb="6" eb="8">
      <t>トウゴウ</t>
    </rPh>
    <phoneticPr fontId="1"/>
  </si>
  <si>
    <t>　　　　　　　　　　　　　　　　　　　　　　　　　　　　　　　　　　　　　　　　　　　　　　　　　　　（上記、鳥取県は0.2 円の配送管理料含む）</t>
    <rPh sb="52" eb="54">
      <t>ジョウキ</t>
    </rPh>
    <rPh sb="55" eb="58">
      <t>トットリケン</t>
    </rPh>
    <phoneticPr fontId="1"/>
  </si>
  <si>
    <t>　※但し、特殊ものについては、事前にお問い合わせください。　　料金表、空欄につきましても、事前にお問い合わせください。</t>
    <rPh sb="2" eb="3">
      <t>タダ</t>
    </rPh>
    <rPh sb="5" eb="7">
      <t>トクシュ</t>
    </rPh>
    <rPh sb="15" eb="17">
      <t>ジゼン</t>
    </rPh>
    <rPh sb="19" eb="20">
      <t>ト</t>
    </rPh>
    <rPh sb="21" eb="22">
      <t>ア</t>
    </rPh>
    <rPh sb="31" eb="33">
      <t>リョウキン</t>
    </rPh>
    <rPh sb="33" eb="34">
      <t>ヒョウ</t>
    </rPh>
    <rPh sb="35" eb="37">
      <t>クウラン</t>
    </rPh>
    <rPh sb="45" eb="47">
      <t>ジゼン</t>
    </rPh>
    <rPh sb="49" eb="50">
      <t>ト</t>
    </rPh>
    <rPh sb="51" eb="52">
      <t>ア</t>
    </rPh>
    <phoneticPr fontId="1"/>
  </si>
  <si>
    <t>北兵庫地区</t>
    <rPh sb="0" eb="1">
      <t>キタ</t>
    </rPh>
    <rPh sb="1" eb="3">
      <t>ヒョウゴ</t>
    </rPh>
    <rPh sb="3" eb="5">
      <t>チク</t>
    </rPh>
    <phoneticPr fontId="1"/>
  </si>
  <si>
    <t>美方郡</t>
    <rPh sb="0" eb="2">
      <t>ミカタ</t>
    </rPh>
    <rPh sb="2" eb="3">
      <t>グン</t>
    </rPh>
    <phoneticPr fontId="1"/>
  </si>
  <si>
    <t>単位：円／１枚あたり</t>
    <rPh sb="0" eb="2">
      <t>タンイ</t>
    </rPh>
    <rPh sb="3" eb="4">
      <t>エン</t>
    </rPh>
    <rPh sb="6" eb="7">
      <t>マイ</t>
    </rPh>
    <phoneticPr fontId="1"/>
  </si>
  <si>
    <t>ご指定日に正確に配布するため、下記の様に定めています。</t>
    <rPh sb="1" eb="3">
      <t>シテイ</t>
    </rPh>
    <rPh sb="3" eb="4">
      <t>ビ</t>
    </rPh>
    <rPh sb="5" eb="7">
      <t>セイカク</t>
    </rPh>
    <rPh sb="8" eb="10">
      <t>ハイフ</t>
    </rPh>
    <rPh sb="15" eb="17">
      <t>カキ</t>
    </rPh>
    <rPh sb="18" eb="19">
      <t>ヨウ</t>
    </rPh>
    <rPh sb="20" eb="21">
      <t>サダ</t>
    </rPh>
    <phoneticPr fontId="1"/>
  </si>
  <si>
    <t>折　込　地　区</t>
    <rPh sb="0" eb="1">
      <t>オリ</t>
    </rPh>
    <rPh sb="2" eb="3">
      <t>コミ</t>
    </rPh>
    <rPh sb="4" eb="5">
      <t>チ</t>
    </rPh>
    <rPh sb="6" eb="7">
      <t>ク</t>
    </rPh>
    <phoneticPr fontId="1"/>
  </si>
  <si>
    <t>搬入日時</t>
    <rPh sb="0" eb="2">
      <t>ハンニュウ</t>
    </rPh>
    <rPh sb="2" eb="4">
      <t>ニチジ</t>
    </rPh>
    <phoneticPr fontId="1"/>
  </si>
  <si>
    <t>折込明細締切</t>
    <rPh sb="0" eb="2">
      <t>オリコミ</t>
    </rPh>
    <rPh sb="2" eb="4">
      <t>メイサイ</t>
    </rPh>
    <rPh sb="4" eb="6">
      <t>シメキリ</t>
    </rPh>
    <phoneticPr fontId="1"/>
  </si>
  <si>
    <t>鳥取県</t>
    <rPh sb="0" eb="3">
      <t>トットリケン</t>
    </rPh>
    <phoneticPr fontId="1"/>
  </si>
  <si>
    <t>鳥取東・中部　北兵庫</t>
    <rPh sb="0" eb="2">
      <t>トットリ</t>
    </rPh>
    <rPh sb="2" eb="3">
      <t>トウ</t>
    </rPh>
    <rPh sb="4" eb="6">
      <t>チュウブ</t>
    </rPh>
    <rPh sb="7" eb="8">
      <t>キタ</t>
    </rPh>
    <rPh sb="8" eb="10">
      <t>ヒョウゴ</t>
    </rPh>
    <phoneticPr fontId="1"/>
  </si>
  <si>
    <t>折込日３営業日前</t>
    <rPh sb="0" eb="2">
      <t>オリコミ</t>
    </rPh>
    <rPh sb="2" eb="3">
      <t>ビ</t>
    </rPh>
    <rPh sb="4" eb="7">
      <t>エイギョウビ</t>
    </rPh>
    <rPh sb="7" eb="8">
      <t>マエ</t>
    </rPh>
    <phoneticPr fontId="1"/>
  </si>
  <si>
    <t>鳥　取　西　部</t>
    <rPh sb="0" eb="1">
      <t>トリ</t>
    </rPh>
    <rPh sb="2" eb="3">
      <t>トリ</t>
    </rPh>
    <rPh sb="4" eb="5">
      <t>ニシ</t>
    </rPh>
    <rPh sb="6" eb="7">
      <t>ブ</t>
    </rPh>
    <phoneticPr fontId="1"/>
  </si>
  <si>
    <t>島根県</t>
    <rPh sb="0" eb="3">
      <t>シマネケン</t>
    </rPh>
    <phoneticPr fontId="1"/>
  </si>
  <si>
    <t>全県下（下記除く）</t>
    <rPh sb="0" eb="2">
      <t>ゼンケン</t>
    </rPh>
    <rPh sb="2" eb="3">
      <t>カ</t>
    </rPh>
    <rPh sb="4" eb="6">
      <t>カキ</t>
    </rPh>
    <rPh sb="6" eb="7">
      <t>ノゾ</t>
    </rPh>
    <phoneticPr fontId="1"/>
  </si>
  <si>
    <t>折込日４営業日前</t>
    <rPh sb="0" eb="2">
      <t>オリコミ</t>
    </rPh>
    <rPh sb="2" eb="3">
      <t>ビ</t>
    </rPh>
    <rPh sb="4" eb="7">
      <t>エイギョウビ</t>
    </rPh>
    <rPh sb="7" eb="8">
      <t>マエ</t>
    </rPh>
    <phoneticPr fontId="1"/>
  </si>
  <si>
    <t>隠　　岐　　郡</t>
    <rPh sb="0" eb="1">
      <t>イン</t>
    </rPh>
    <rPh sb="3" eb="4">
      <t>チマタ</t>
    </rPh>
    <rPh sb="6" eb="7">
      <t>グン</t>
    </rPh>
    <phoneticPr fontId="1"/>
  </si>
  <si>
    <t>折込日５営業日前</t>
    <rPh sb="0" eb="2">
      <t>オリコミ</t>
    </rPh>
    <rPh sb="2" eb="3">
      <t>ビ</t>
    </rPh>
    <rPh sb="4" eb="7">
      <t>エイギョウビ</t>
    </rPh>
    <rPh sb="7" eb="8">
      <t>マエ</t>
    </rPh>
    <phoneticPr fontId="1"/>
  </si>
  <si>
    <t>※新聞休刊日は、営業日ではありませんが、荷受はしております。</t>
    <rPh sb="1" eb="3">
      <t>シンブン</t>
    </rPh>
    <rPh sb="3" eb="6">
      <t>キュウカンビ</t>
    </rPh>
    <rPh sb="8" eb="10">
      <t>エイギョウ</t>
    </rPh>
    <rPh sb="10" eb="11">
      <t>ニチ</t>
    </rPh>
    <phoneticPr fontId="1"/>
  </si>
  <si>
    <t>廃店　中央、城東に統合</t>
    <rPh sb="0" eb="1">
      <t>ハイ</t>
    </rPh>
    <rPh sb="1" eb="2">
      <t>ミセ</t>
    </rPh>
    <rPh sb="3" eb="5">
      <t>チュウオウ</t>
    </rPh>
    <rPh sb="6" eb="8">
      <t>ジョウトウ</t>
    </rPh>
    <rPh sb="9" eb="11">
      <t>トウゴウ</t>
    </rPh>
    <phoneticPr fontId="1"/>
  </si>
  <si>
    <t>廃店　境港、余子、外江に統合</t>
    <rPh sb="0" eb="1">
      <t>ハイ</t>
    </rPh>
    <rPh sb="1" eb="2">
      <t>ミセ</t>
    </rPh>
    <rPh sb="3" eb="5">
      <t>サカイミナト</t>
    </rPh>
    <rPh sb="6" eb="8">
      <t>アマリコ</t>
    </rPh>
    <rPh sb="9" eb="10">
      <t>ソト</t>
    </rPh>
    <rPh sb="10" eb="11">
      <t>エ</t>
    </rPh>
    <rPh sb="12" eb="14">
      <t>トウゴウ</t>
    </rPh>
    <phoneticPr fontId="1"/>
  </si>
  <si>
    <t>廃店　境港に統合</t>
    <rPh sb="0" eb="1">
      <t>ハイ</t>
    </rPh>
    <rPh sb="1" eb="2">
      <t>ミセ</t>
    </rPh>
    <rPh sb="3" eb="5">
      <t>サカイミナト</t>
    </rPh>
    <rPh sb="6" eb="8">
      <t>トウゴウ</t>
    </rPh>
    <phoneticPr fontId="1"/>
  </si>
  <si>
    <t>廃店　溝口に統合</t>
    <rPh sb="0" eb="1">
      <t>ハイ</t>
    </rPh>
    <rPh sb="1" eb="2">
      <t>ミセ</t>
    </rPh>
    <rPh sb="3" eb="5">
      <t>ミゾグチ</t>
    </rPh>
    <rPh sb="6" eb="8">
      <t>トウゴウ</t>
    </rPh>
    <phoneticPr fontId="1"/>
  </si>
  <si>
    <t>令和7年2月</t>
  </si>
  <si>
    <t>　【令和7年2月現在】</t>
  </si>
  <si>
    <t>米子中央</t>
    <rPh sb="2" eb="4">
      <t>チュウオウ</t>
    </rPh>
    <phoneticPr fontId="1"/>
  </si>
  <si>
    <t>米子中央　壱</t>
    <rPh sb="5" eb="6">
      <t>イチ</t>
    </rPh>
    <phoneticPr fontId="1"/>
  </si>
  <si>
    <t>米子中央　弐</t>
    <rPh sb="5" eb="6">
      <t>ニ</t>
    </rPh>
    <phoneticPr fontId="1"/>
  </si>
  <si>
    <t>米子東①（A)</t>
    <phoneticPr fontId="1"/>
  </si>
  <si>
    <t>米子東②</t>
    <phoneticPr fontId="1"/>
  </si>
  <si>
    <t>米子（Y)</t>
    <phoneticPr fontId="1"/>
  </si>
  <si>
    <t>米子南（Y)</t>
    <phoneticPr fontId="1"/>
  </si>
  <si>
    <t>皆生（Y)</t>
    <phoneticPr fontId="1"/>
  </si>
  <si>
    <t>米子南部（法勝寺）（Y)</t>
    <rPh sb="0" eb="4">
      <t>ヨナゴナンブ</t>
    </rPh>
    <rPh sb="5" eb="8">
      <t>ホッショウジ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</si>
</sst>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m&quot;月&quot;d&quot;日&quot;\ \(aaa\)"/>
    <numFmt numFmtId="178" formatCode="0.0_ "/>
    <numFmt numFmtId="179" formatCode="#,##0_ ;[Red]\-#,##0\ "/>
  </numFmts>
  <fonts count="3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sz val="16"/>
      <name val="ＭＳ Ｐゴシック"/>
      <family val="3"/>
      <charset val="128"/>
    </font>
    <font>
      <b/>
      <sz val="28"/>
      <name val="ＭＳ Ｐゴシック"/>
      <family val="3"/>
      <charset val="128"/>
    </font>
    <font>
      <sz val="11"/>
      <color theme="1"/>
      <name val="ＭＳ Ｐ明朝"/>
      <family val="1"/>
      <charset val="128"/>
    </font>
    <font>
      <b/>
      <sz val="11"/>
      <color theme="1"/>
      <name val="ＭＳ Ｐゴシック"/>
      <family val="3"/>
      <charset val="128"/>
    </font>
    <font>
      <b/>
      <sz val="14"/>
      <color theme="1"/>
      <name val="ＭＳ Ｐゴシック"/>
      <family val="3"/>
      <charset val="128"/>
    </font>
    <font>
      <b/>
      <sz val="18"/>
      <color theme="1"/>
      <name val="ＭＳ Ｐゴシック"/>
      <family val="3"/>
      <charset val="128"/>
    </font>
    <font>
      <b/>
      <sz val="12"/>
      <color theme="1"/>
      <name val="ＭＳ Ｐゴシック"/>
      <family val="3"/>
      <charset val="128"/>
    </font>
    <font>
      <sz val="16"/>
      <color theme="1"/>
      <name val="ＭＳ Ｐゴシック"/>
      <family val="3"/>
      <charset val="128"/>
    </font>
    <font>
      <sz val="11"/>
      <color theme="1"/>
      <name val="ＭＳ Ｐゴシック"/>
      <family val="3"/>
      <charset val="128"/>
    </font>
    <font>
      <sz val="14"/>
      <color theme="1"/>
      <name val="ＭＳ Ｐゴシック"/>
      <family val="3"/>
      <charset val="128"/>
    </font>
    <font>
      <sz val="12"/>
      <color theme="1"/>
      <name val="ＭＳ Ｐゴシック"/>
      <family val="3"/>
      <charset val="128"/>
    </font>
    <font>
      <b/>
      <sz val="20"/>
      <color theme="1"/>
      <name val="ＭＳ Ｐゴシック"/>
      <family val="3"/>
      <charset val="128"/>
    </font>
    <font>
      <sz val="16"/>
      <color theme="0" tint="-4.9989318521683403E-2"/>
      <name val="ＭＳ Ｐゴシック"/>
      <family val="3"/>
      <charset val="128"/>
    </font>
    <font>
      <sz val="20"/>
      <color theme="1"/>
      <name val="ＭＳ Ｐゴシック"/>
      <family val="3"/>
      <charset val="128"/>
    </font>
    <font>
      <b/>
      <sz val="24"/>
      <color theme="1"/>
      <name val="ＭＳ Ｐゴシック"/>
      <family val="3"/>
      <charset val="128"/>
    </font>
    <font>
      <b/>
      <sz val="12"/>
      <color theme="0"/>
      <name val="ＭＳ Ｐゴシック"/>
      <family val="3"/>
      <charset val="128"/>
    </font>
    <font>
      <b/>
      <sz val="18"/>
      <color theme="1"/>
      <name val="ＭＳ Ｐ明朝"/>
      <family val="1"/>
      <charset val="128"/>
    </font>
    <font>
      <sz val="12"/>
      <color theme="1"/>
      <name val="ＭＳ Ｐ明朝"/>
      <family val="1"/>
      <charset val="128"/>
    </font>
    <font>
      <sz val="16"/>
      <color theme="1"/>
      <name val="ＭＳ Ｐ明朝"/>
      <family val="1"/>
      <charset val="128"/>
    </font>
    <font>
      <b/>
      <sz val="14"/>
      <color theme="1"/>
      <name val="ＭＳ Ｐ明朝"/>
      <family val="1"/>
      <charset val="128"/>
    </font>
    <font>
      <sz val="14"/>
      <color theme="1"/>
      <name val="ＭＳ Ｐ明朝"/>
      <family val="1"/>
      <charset val="128"/>
    </font>
    <font>
      <sz val="12"/>
      <name val="ＭＳ Ｐゴシック"/>
      <family val="3"/>
      <charset val="128"/>
    </font>
    <font>
      <b/>
      <sz val="16"/>
      <color theme="1"/>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rgb="FFFFFF00"/>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top/>
      <bottom/>
      <diagonal/>
    </border>
    <border diagonalDown="1">
      <left style="medium">
        <color indexed="64"/>
      </left>
      <right/>
      <top style="medium">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medium">
        <color indexed="64"/>
      </left>
      <right style="thin">
        <color indexed="64"/>
      </right>
      <top/>
      <bottom style="medium">
        <color indexed="64"/>
      </bottom>
      <diagonal/>
    </border>
    <border>
      <left/>
      <right/>
      <top style="thin">
        <color indexed="64"/>
      </top>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Down="1">
      <left style="medium">
        <color indexed="64"/>
      </left>
      <right/>
      <top/>
      <bottom/>
      <diagonal style="thin">
        <color indexed="64"/>
      </diagonal>
    </border>
    <border diagonalDown="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s>
  <cellStyleXfs count="10">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13">
    <xf numFmtId="0" fontId="0" fillId="0" borderId="0" xfId="0">
      <alignment vertical="center"/>
    </xf>
    <xf numFmtId="0" fontId="9" fillId="0" borderId="0" xfId="0" applyFont="1">
      <alignmen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5" fillId="0" borderId="0" xfId="0" applyFont="1">
      <alignment vertical="center"/>
    </xf>
    <xf numFmtId="0" fontId="8" fillId="0" borderId="0" xfId="0" applyFont="1" applyProtection="1">
      <alignment vertical="center"/>
      <protection locked="0"/>
    </xf>
    <xf numFmtId="0" fontId="7" fillId="0" borderId="0" xfId="0" applyFont="1" applyProtection="1">
      <alignment vertical="center"/>
      <protection locked="0"/>
    </xf>
    <xf numFmtId="0" fontId="7" fillId="0" borderId="1" xfId="0" applyFont="1" applyBorder="1" applyAlignment="1" applyProtection="1">
      <alignment horizontal="center" vertical="center"/>
      <protection locked="0"/>
    </xf>
    <xf numFmtId="0" fontId="7" fillId="0" borderId="22" xfId="0" applyFont="1" applyBorder="1" applyAlignment="1">
      <alignment vertical="center" shrinkToFit="1"/>
    </xf>
    <xf numFmtId="176" fontId="7" fillId="0" borderId="1" xfId="0" applyNumberFormat="1" applyFont="1" applyBorder="1" applyAlignment="1">
      <alignment horizontal="right" vertical="center"/>
    </xf>
    <xf numFmtId="176" fontId="7" fillId="0" borderId="1" xfId="0" applyNumberFormat="1" applyFont="1" applyBorder="1" applyAlignment="1" applyProtection="1">
      <alignment horizontal="right" vertical="center"/>
      <protection locked="0"/>
    </xf>
    <xf numFmtId="176" fontId="7" fillId="0" borderId="28" xfId="0" applyNumberFormat="1" applyFont="1" applyBorder="1" applyAlignment="1">
      <alignment horizontal="right" vertical="center"/>
    </xf>
    <xf numFmtId="176" fontId="7" fillId="0" borderId="28" xfId="0" applyNumberFormat="1" applyFont="1" applyBorder="1" applyAlignment="1" applyProtection="1">
      <alignment horizontal="right" vertical="center"/>
      <protection locked="0"/>
    </xf>
    <xf numFmtId="0" fontId="7" fillId="0" borderId="23" xfId="0" applyFont="1" applyBorder="1" applyAlignment="1">
      <alignment vertical="center" shrinkToFit="1"/>
    </xf>
    <xf numFmtId="176" fontId="7" fillId="0" borderId="2" xfId="0" applyNumberFormat="1" applyFont="1" applyBorder="1" applyAlignment="1">
      <alignment horizontal="right" vertical="center"/>
    </xf>
    <xf numFmtId="0" fontId="7" fillId="0" borderId="37" xfId="0" applyFont="1" applyBorder="1" applyAlignment="1">
      <alignment vertical="center" shrinkToFit="1"/>
    </xf>
    <xf numFmtId="176" fontId="7" fillId="0" borderId="32" xfId="0" applyNumberFormat="1" applyFont="1" applyBorder="1" applyAlignment="1">
      <alignment horizontal="right" vertical="center"/>
    </xf>
    <xf numFmtId="176" fontId="7" fillId="0" borderId="32" xfId="0" applyNumberFormat="1" applyFont="1" applyBorder="1" applyAlignment="1" applyProtection="1">
      <alignment horizontal="right" vertical="center"/>
      <protection locked="0"/>
    </xf>
    <xf numFmtId="176" fontId="7" fillId="0" borderId="7" xfId="0" applyNumberFormat="1" applyFont="1" applyBorder="1" applyAlignment="1">
      <alignment horizontal="right" vertical="center"/>
    </xf>
    <xf numFmtId="176" fontId="7" fillId="0" borderId="7" xfId="0" applyNumberFormat="1" applyFont="1" applyBorder="1" applyAlignment="1" applyProtection="1">
      <alignment horizontal="right" vertical="center"/>
      <protection locked="0"/>
    </xf>
    <xf numFmtId="0" fontId="7" fillId="0" borderId="36" xfId="0" applyFont="1" applyBorder="1" applyAlignment="1">
      <alignment horizontal="center" vertical="center" shrinkToFit="1"/>
    </xf>
    <xf numFmtId="176" fontId="7" fillId="0" borderId="36" xfId="0" applyNumberFormat="1" applyFont="1" applyBorder="1" applyAlignment="1" applyProtection="1">
      <alignment horizontal="right" vertical="center"/>
      <protection locked="0"/>
    </xf>
    <xf numFmtId="176" fontId="7" fillId="0" borderId="36" xfId="0" applyNumberFormat="1" applyFont="1" applyBorder="1" applyAlignment="1">
      <alignment horizontal="right" vertical="center"/>
    </xf>
    <xf numFmtId="0" fontId="7" fillId="0" borderId="0" xfId="0" applyFont="1" applyAlignment="1">
      <alignment horizontal="center" vertical="center" shrinkToFit="1"/>
    </xf>
    <xf numFmtId="176" fontId="7" fillId="0" borderId="0" xfId="0" applyNumberFormat="1" applyFont="1" applyAlignment="1" applyProtection="1">
      <alignment horizontal="right" vertical="center"/>
      <protection locked="0"/>
    </xf>
    <xf numFmtId="176" fontId="7" fillId="0" borderId="0" xfId="0" applyNumberFormat="1" applyFont="1" applyAlignment="1">
      <alignment horizontal="right" vertical="center"/>
    </xf>
    <xf numFmtId="0" fontId="7" fillId="0" borderId="38" xfId="0" applyFont="1" applyBorder="1" applyAlignment="1">
      <alignment vertical="center" shrinkToFit="1"/>
    </xf>
    <xf numFmtId="176" fontId="7" fillId="0" borderId="38" xfId="0" applyNumberFormat="1" applyFont="1" applyBorder="1" applyAlignment="1" applyProtection="1">
      <alignment horizontal="right" vertical="center"/>
      <protection locked="0"/>
    </xf>
    <xf numFmtId="176" fontId="7" fillId="0" borderId="38" xfId="0" applyNumberFormat="1" applyFont="1" applyBorder="1" applyAlignment="1">
      <alignment horizontal="right" vertical="center"/>
    </xf>
    <xf numFmtId="176" fontId="7" fillId="0" borderId="39" xfId="0" applyNumberFormat="1" applyFont="1" applyBorder="1" applyAlignment="1" applyProtection="1">
      <alignment horizontal="right" vertical="center"/>
      <protection locked="0"/>
    </xf>
    <xf numFmtId="176" fontId="7" fillId="0" borderId="39" xfId="0" applyNumberFormat="1" applyFont="1" applyBorder="1" applyAlignment="1">
      <alignment horizontal="right" vertical="center"/>
    </xf>
    <xf numFmtId="176" fontId="7" fillId="0" borderId="40" xfId="0" applyNumberFormat="1" applyFont="1" applyBorder="1" applyAlignment="1" applyProtection="1">
      <alignment horizontal="right" vertical="center"/>
      <protection locked="0"/>
    </xf>
    <xf numFmtId="176" fontId="7" fillId="0" borderId="40" xfId="0" applyNumberFormat="1" applyFont="1" applyBorder="1" applyAlignment="1">
      <alignment horizontal="right" vertical="center"/>
    </xf>
    <xf numFmtId="176" fontId="7" fillId="0" borderId="41" xfId="0" applyNumberFormat="1" applyFont="1" applyBorder="1" applyAlignment="1" applyProtection="1">
      <alignment horizontal="right" vertical="center"/>
      <protection locked="0"/>
    </xf>
    <xf numFmtId="176" fontId="19" fillId="0" borderId="41" xfId="0" applyNumberFormat="1" applyFont="1" applyBorder="1" applyAlignment="1" applyProtection="1">
      <alignment horizontal="right" vertical="center"/>
      <protection locked="0"/>
    </xf>
    <xf numFmtId="176" fontId="7" fillId="0" borderId="41" xfId="0" applyNumberFormat="1" applyFont="1" applyBorder="1" applyAlignment="1">
      <alignment horizontal="right" vertical="center"/>
    </xf>
    <xf numFmtId="0" fontId="7" fillId="0" borderId="5" xfId="0" applyFont="1" applyBorder="1" applyAlignment="1" applyProtection="1">
      <alignment horizontal="center" vertical="center"/>
      <protection locked="0"/>
    </xf>
    <xf numFmtId="0" fontId="15" fillId="2" borderId="0" xfId="0" applyFont="1" applyFill="1">
      <alignment vertical="center"/>
    </xf>
    <xf numFmtId="0" fontId="15" fillId="3" borderId="0" xfId="0" applyFont="1" applyFill="1">
      <alignment vertical="center"/>
    </xf>
    <xf numFmtId="0" fontId="7" fillId="0" borderId="1" xfId="0" applyFont="1" applyBorder="1" applyAlignment="1">
      <alignment vertical="center" shrinkToFit="1"/>
    </xf>
    <xf numFmtId="0" fontId="14" fillId="0" borderId="0" xfId="0" applyFont="1">
      <alignment vertical="center"/>
    </xf>
    <xf numFmtId="176" fontId="19" fillId="0" borderId="0" xfId="0" applyNumberFormat="1" applyFont="1" applyAlignment="1" applyProtection="1">
      <alignment horizontal="right" vertical="center"/>
      <protection locked="0"/>
    </xf>
    <xf numFmtId="176" fontId="19" fillId="0" borderId="0" xfId="0" applyNumberFormat="1" applyFont="1" applyAlignment="1">
      <alignment horizontal="right" vertical="center"/>
    </xf>
    <xf numFmtId="0" fontId="7" fillId="0" borderId="17" xfId="0" applyFont="1" applyBorder="1" applyAlignment="1">
      <alignment horizontal="center" vertical="center" shrinkToFit="1"/>
    </xf>
    <xf numFmtId="0" fontId="15" fillId="0" borderId="38" xfId="0" applyFont="1" applyBorder="1">
      <alignment vertical="center"/>
    </xf>
    <xf numFmtId="176" fontId="7" fillId="2" borderId="14" xfId="0" applyNumberFormat="1" applyFont="1" applyFill="1" applyBorder="1" applyAlignment="1">
      <alignment horizontal="right" vertical="center"/>
    </xf>
    <xf numFmtId="176" fontId="7" fillId="2" borderId="47" xfId="0" applyNumberFormat="1" applyFont="1" applyFill="1" applyBorder="1" applyAlignment="1" applyProtection="1">
      <alignment horizontal="right" vertical="center"/>
      <protection locked="0"/>
    </xf>
    <xf numFmtId="176" fontId="7" fillId="3" borderId="48" xfId="0" applyNumberFormat="1" applyFont="1" applyFill="1" applyBorder="1" applyAlignment="1" applyProtection="1">
      <alignment horizontal="right" vertical="center"/>
      <protection locked="0"/>
    </xf>
    <xf numFmtId="176" fontId="7" fillId="3" borderId="14" xfId="0" applyNumberFormat="1" applyFont="1" applyFill="1" applyBorder="1" applyAlignment="1" applyProtection="1">
      <alignment horizontal="right" vertical="center"/>
      <protection locked="0"/>
    </xf>
    <xf numFmtId="0" fontId="15" fillId="5" borderId="0" xfId="0" applyFont="1" applyFill="1">
      <alignment vertical="center"/>
    </xf>
    <xf numFmtId="38" fontId="4" fillId="0" borderId="4" xfId="1" applyFont="1" applyFill="1" applyBorder="1" applyAlignment="1" applyProtection="1">
      <alignment vertical="center"/>
      <protection locked="0"/>
    </xf>
    <xf numFmtId="38" fontId="4" fillId="0" borderId="6" xfId="1" applyFont="1" applyFill="1" applyBorder="1" applyAlignment="1" applyProtection="1">
      <alignment vertical="center"/>
      <protection locked="0"/>
    </xf>
    <xf numFmtId="176" fontId="7" fillId="0" borderId="75" xfId="0" applyNumberFormat="1" applyFont="1" applyBorder="1" applyAlignment="1" applyProtection="1">
      <alignment horizontal="right" vertical="center"/>
      <protection locked="0"/>
    </xf>
    <xf numFmtId="0" fontId="24" fillId="0" borderId="0" xfId="0" applyFont="1" applyAlignment="1">
      <alignment horizontal="center" vertical="center"/>
    </xf>
    <xf numFmtId="0" fontId="24" fillId="0" borderId="0" xfId="0" applyFont="1" applyAlignment="1">
      <alignment horizontal="left" vertical="center"/>
    </xf>
    <xf numFmtId="178" fontId="25" fillId="0" borderId="0" xfId="0" applyNumberFormat="1" applyFont="1" applyAlignment="1">
      <alignment horizontal="center" vertical="center"/>
    </xf>
    <xf numFmtId="0" fontId="10" fillId="0" borderId="0" xfId="0" applyFont="1">
      <alignment vertical="center"/>
    </xf>
    <xf numFmtId="0" fontId="14" fillId="0" borderId="0" xfId="0" applyFont="1" applyAlignment="1"/>
    <xf numFmtId="0" fontId="13" fillId="0" borderId="0" xfId="0" applyFont="1" applyAlignment="1">
      <alignment horizontal="center" vertical="top" textRotation="255"/>
    </xf>
    <xf numFmtId="0" fontId="16" fillId="0" borderId="27" xfId="0" applyFont="1" applyBorder="1">
      <alignment vertical="center"/>
    </xf>
    <xf numFmtId="0" fontId="16" fillId="0" borderId="17" xfId="0" applyFont="1" applyBorder="1">
      <alignment vertical="center"/>
    </xf>
    <xf numFmtId="0" fontId="16" fillId="0" borderId="24" xfId="0" applyFont="1" applyBorder="1">
      <alignment vertical="center"/>
    </xf>
    <xf numFmtId="0" fontId="16" fillId="0" borderId="17" xfId="0" applyFont="1" applyBorder="1" applyAlignment="1">
      <alignment vertical="center" shrinkToFit="1"/>
    </xf>
    <xf numFmtId="0" fontId="16" fillId="0" borderId="17" xfId="0" applyFont="1" applyBorder="1" applyAlignment="1">
      <alignment horizontal="center" vertical="center" shrinkToFit="1"/>
    </xf>
    <xf numFmtId="0" fontId="16" fillId="0" borderId="24" xfId="0" applyFont="1" applyBorder="1" applyAlignment="1">
      <alignment vertical="center" shrinkToFit="1"/>
    </xf>
    <xf numFmtId="0" fontId="16" fillId="0" borderId="0" xfId="0" applyFont="1">
      <alignment vertical="center"/>
    </xf>
    <xf numFmtId="0" fontId="20" fillId="0" borderId="0" xfId="0" applyFont="1">
      <alignment vertical="center"/>
    </xf>
    <xf numFmtId="0" fontId="10" fillId="0" borderId="0" xfId="0" applyFont="1" applyAlignment="1">
      <alignment vertical="center" shrinkToFit="1"/>
    </xf>
    <xf numFmtId="0" fontId="10" fillId="0" borderId="0" xfId="0" applyFont="1" applyAlignment="1">
      <alignment horizontal="center" vertical="center" shrinkToFit="1"/>
    </xf>
    <xf numFmtId="0" fontId="14" fillId="0" borderId="12" xfId="0" applyFont="1" applyBorder="1" applyAlignment="1">
      <alignment vertical="center" textRotation="255"/>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15" xfId="0" applyFont="1" applyBorder="1" applyAlignment="1">
      <alignment horizontal="center" vertical="center" shrinkToFit="1"/>
    </xf>
    <xf numFmtId="0" fontId="6" fillId="0" borderId="18" xfId="2" applyFont="1" applyBorder="1" applyAlignment="1">
      <alignment vertical="center" shrinkToFit="1"/>
    </xf>
    <xf numFmtId="176" fontId="4" fillId="0" borderId="2" xfId="2" applyNumberFormat="1" applyFont="1" applyBorder="1">
      <alignment vertical="center"/>
    </xf>
    <xf numFmtId="176" fontId="4" fillId="0" borderId="3" xfId="2" applyNumberFormat="1" applyFont="1" applyBorder="1">
      <alignment vertical="center"/>
    </xf>
    <xf numFmtId="0" fontId="6" fillId="0" borderId="23" xfId="3" applyFont="1" applyBorder="1" applyAlignment="1">
      <alignment vertical="center" shrinkToFit="1"/>
    </xf>
    <xf numFmtId="0" fontId="6" fillId="0" borderId="18" xfId="4" applyFont="1" applyBorder="1" applyAlignment="1">
      <alignment vertical="center" shrinkToFit="1"/>
    </xf>
    <xf numFmtId="176" fontId="4" fillId="0" borderId="4" xfId="2" applyNumberFormat="1" applyFont="1" applyBorder="1">
      <alignment vertical="center"/>
    </xf>
    <xf numFmtId="176" fontId="4" fillId="0" borderId="2" xfId="2" applyNumberFormat="1" applyFont="1" applyBorder="1" applyAlignment="1">
      <alignment vertical="center" shrinkToFit="1"/>
    </xf>
    <xf numFmtId="0" fontId="6" fillId="0" borderId="23" xfId="4" applyFont="1" applyBorder="1" applyAlignment="1">
      <alignment vertical="center" shrinkToFit="1"/>
    </xf>
    <xf numFmtId="0" fontId="6" fillId="0" borderId="18" xfId="4" applyFont="1" applyBorder="1" applyProtection="1">
      <alignment vertical="center"/>
      <protection locked="0"/>
    </xf>
    <xf numFmtId="176" fontId="4" fillId="0" borderId="19" xfId="2" applyNumberFormat="1" applyFont="1" applyBorder="1" applyAlignment="1">
      <alignment horizontal="center" vertical="center" shrinkToFit="1"/>
    </xf>
    <xf numFmtId="176" fontId="4" fillId="0" borderId="5" xfId="2" applyNumberFormat="1" applyFont="1" applyBorder="1" applyAlignment="1">
      <alignment vertical="center" shrinkToFit="1"/>
    </xf>
    <xf numFmtId="0" fontId="11" fillId="0" borderId="0" xfId="0" applyFont="1">
      <alignment vertical="center"/>
    </xf>
    <xf numFmtId="0" fontId="6" fillId="0" borderId="19" xfId="2" applyFont="1" applyBorder="1" applyAlignment="1">
      <alignment vertical="center" shrinkToFit="1"/>
    </xf>
    <xf numFmtId="176" fontId="4" fillId="0" borderId="1" xfId="2" applyNumberFormat="1" applyFont="1" applyBorder="1">
      <alignment vertical="center"/>
    </xf>
    <xf numFmtId="176" fontId="4" fillId="0" borderId="5" xfId="2" applyNumberFormat="1" applyFont="1" applyBorder="1">
      <alignment vertical="center"/>
    </xf>
    <xf numFmtId="0" fontId="16" fillId="0" borderId="22" xfId="0" applyFont="1" applyBorder="1">
      <alignment vertical="center"/>
    </xf>
    <xf numFmtId="176" fontId="4" fillId="0" borderId="6" xfId="2" applyNumberFormat="1" applyFont="1" applyBorder="1">
      <alignment vertical="center"/>
    </xf>
    <xf numFmtId="0" fontId="16" fillId="0" borderId="19" xfId="0" applyFont="1" applyBorder="1">
      <alignment vertical="center"/>
    </xf>
    <xf numFmtId="0" fontId="6" fillId="0" borderId="19" xfId="4" applyFont="1" applyBorder="1" applyAlignment="1">
      <alignment vertical="center" shrinkToFit="1"/>
    </xf>
    <xf numFmtId="176" fontId="4" fillId="0" borderId="1" xfId="2" applyNumberFormat="1" applyFont="1" applyBorder="1" applyAlignment="1">
      <alignment vertical="center" shrinkToFit="1"/>
    </xf>
    <xf numFmtId="0" fontId="6" fillId="0" borderId="22" xfId="3" applyFont="1" applyBorder="1" applyAlignment="1">
      <alignment vertical="center" shrinkToFit="1"/>
    </xf>
    <xf numFmtId="176" fontId="6" fillId="0" borderId="1" xfId="2" applyNumberFormat="1" applyFont="1" applyBorder="1">
      <alignment vertical="center"/>
    </xf>
    <xf numFmtId="176" fontId="6" fillId="0" borderId="6" xfId="2" applyNumberFormat="1" applyFont="1" applyBorder="1">
      <alignment vertical="center"/>
    </xf>
    <xf numFmtId="0" fontId="6" fillId="0" borderId="22" xfId="4" applyFont="1" applyBorder="1" applyProtection="1">
      <alignment vertical="center"/>
      <protection locked="0"/>
    </xf>
    <xf numFmtId="0" fontId="6" fillId="0" borderId="19" xfId="4" applyFont="1" applyBorder="1" applyProtection="1">
      <alignment vertical="center"/>
      <protection locked="0"/>
    </xf>
    <xf numFmtId="0" fontId="6" fillId="0" borderId="25" xfId="4" applyFont="1" applyBorder="1" applyProtection="1">
      <alignment vertical="center"/>
      <protection locked="0"/>
    </xf>
    <xf numFmtId="0" fontId="6" fillId="0" borderId="25" xfId="4" applyFont="1" applyBorder="1" applyAlignment="1">
      <alignment vertical="center" shrinkToFit="1"/>
    </xf>
    <xf numFmtId="0" fontId="6" fillId="0" borderId="26" xfId="4" applyFont="1" applyBorder="1" applyProtection="1">
      <alignment vertical="center"/>
      <protection locked="0"/>
    </xf>
    <xf numFmtId="176" fontId="28" fillId="0" borderId="1" xfId="2" applyNumberFormat="1" applyFont="1" applyBorder="1" applyAlignment="1">
      <alignment horizontal="left" vertical="center"/>
    </xf>
    <xf numFmtId="176" fontId="6" fillId="0" borderId="5" xfId="2" applyNumberFormat="1" applyFont="1" applyBorder="1" applyAlignment="1">
      <alignment horizontal="left" vertical="center"/>
    </xf>
    <xf numFmtId="0" fontId="6" fillId="0" borderId="22" xfId="2" applyFont="1" applyBorder="1" applyAlignment="1">
      <alignment vertical="center" shrinkToFit="1"/>
    </xf>
    <xf numFmtId="0" fontId="6" fillId="0" borderId="22" xfId="4" applyFont="1" applyBorder="1" applyAlignment="1">
      <alignment vertical="center" shrinkToFit="1"/>
    </xf>
    <xf numFmtId="176" fontId="6" fillId="0" borderId="74" xfId="2" applyNumberFormat="1" applyFont="1" applyBorder="1" applyAlignment="1">
      <alignment vertical="center" shrinkToFit="1"/>
    </xf>
    <xf numFmtId="0" fontId="6" fillId="0" borderId="19" xfId="3" applyFont="1" applyBorder="1" applyAlignment="1">
      <alignment vertical="center" shrinkToFit="1"/>
    </xf>
    <xf numFmtId="176" fontId="6" fillId="0" borderId="5" xfId="2" applyNumberFormat="1" applyFont="1" applyBorder="1">
      <alignment vertical="center"/>
    </xf>
    <xf numFmtId="176" fontId="4" fillId="0" borderId="31" xfId="2" applyNumberFormat="1" applyFont="1" applyBorder="1" applyAlignment="1">
      <alignment horizontal="center" vertical="center" shrinkToFit="1"/>
    </xf>
    <xf numFmtId="176" fontId="4" fillId="0" borderId="33" xfId="2" applyNumberFormat="1" applyFont="1" applyBorder="1" applyAlignment="1">
      <alignment vertical="center" shrinkToFit="1"/>
    </xf>
    <xf numFmtId="0" fontId="16" fillId="0" borderId="13" xfId="0" applyFont="1" applyBorder="1" applyAlignment="1">
      <alignment horizontal="center" vertical="center"/>
    </xf>
    <xf numFmtId="176" fontId="4" fillId="0" borderId="14" xfId="2" applyNumberFormat="1" applyFont="1" applyBorder="1">
      <alignment vertical="center"/>
    </xf>
    <xf numFmtId="179" fontId="4" fillId="0" borderId="15" xfId="2" applyNumberFormat="1" applyFont="1" applyBorder="1">
      <alignment vertical="center"/>
    </xf>
    <xf numFmtId="0" fontId="16" fillId="0" borderId="42" xfId="0" applyFont="1" applyBorder="1" applyAlignment="1">
      <alignment horizontal="center" vertical="center"/>
    </xf>
    <xf numFmtId="176" fontId="4" fillId="0" borderId="16" xfId="2" applyNumberFormat="1" applyFont="1" applyBorder="1">
      <alignment vertical="center"/>
    </xf>
    <xf numFmtId="176" fontId="4" fillId="0" borderId="15" xfId="2" applyNumberFormat="1" applyFont="1" applyBorder="1">
      <alignment vertical="center"/>
    </xf>
    <xf numFmtId="176" fontId="4" fillId="0" borderId="14" xfId="2" applyNumberFormat="1" applyFont="1" applyBorder="1" applyAlignment="1">
      <alignment vertical="center" shrinkToFit="1"/>
    </xf>
    <xf numFmtId="176" fontId="4" fillId="0" borderId="16" xfId="2" applyNumberFormat="1" applyFont="1" applyBorder="1" applyAlignment="1">
      <alignment vertical="center" shrinkToFit="1"/>
    </xf>
    <xf numFmtId="0" fontId="16" fillId="0" borderId="13" xfId="0" applyFont="1" applyBorder="1" applyAlignment="1">
      <alignment horizontal="center" vertical="center" shrinkToFit="1"/>
    </xf>
    <xf numFmtId="0" fontId="16" fillId="0" borderId="45" xfId="0" applyFont="1" applyBorder="1" applyAlignment="1">
      <alignment horizontal="center" vertical="center" shrinkToFit="1"/>
    </xf>
    <xf numFmtId="176" fontId="4" fillId="0" borderId="13" xfId="2" applyNumberFormat="1" applyFont="1" applyBorder="1">
      <alignment vertical="center"/>
    </xf>
    <xf numFmtId="176" fontId="4" fillId="0" borderId="13" xfId="2" applyNumberFormat="1" applyFont="1" applyBorder="1" applyAlignment="1">
      <alignment horizontal="center" vertical="center" shrinkToFit="1"/>
    </xf>
    <xf numFmtId="176" fontId="4" fillId="0" borderId="15" xfId="2" applyNumberFormat="1" applyFont="1" applyBorder="1" applyAlignment="1">
      <alignment vertical="center" shrinkToFit="1"/>
    </xf>
    <xf numFmtId="176" fontId="11" fillId="0" borderId="0" xfId="0" applyNumberFormat="1" applyFont="1">
      <alignment vertical="center"/>
    </xf>
    <xf numFmtId="0" fontId="11" fillId="0" borderId="0" xfId="0" applyFont="1" applyAlignment="1">
      <alignment vertical="center" shrinkToFit="1"/>
    </xf>
    <xf numFmtId="176" fontId="16" fillId="0" borderId="0" xfId="0" applyNumberFormat="1" applyFont="1">
      <alignment vertical="center"/>
    </xf>
    <xf numFmtId="176" fontId="11" fillId="0" borderId="0" xfId="0" applyNumberFormat="1" applyFont="1" applyAlignment="1">
      <alignment vertical="center" shrinkToFit="1"/>
    </xf>
    <xf numFmtId="0" fontId="16" fillId="0" borderId="0" xfId="0" applyFont="1" applyAlignment="1">
      <alignment horizontal="center" vertical="center"/>
    </xf>
    <xf numFmtId="176" fontId="11" fillId="0" borderId="0" xfId="0" applyNumberFormat="1"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right" vertical="center" shrinkToFit="1"/>
    </xf>
    <xf numFmtId="0" fontId="12" fillId="0" borderId="0" xfId="0" applyFont="1">
      <alignment vertical="center"/>
    </xf>
    <xf numFmtId="0" fontId="11"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horizontal="center" vertical="center" shrinkToFit="1"/>
    </xf>
    <xf numFmtId="0" fontId="6" fillId="0" borderId="18" xfId="5" applyFont="1" applyBorder="1" applyAlignment="1">
      <alignment vertical="center" shrinkToFit="1"/>
    </xf>
    <xf numFmtId="0" fontId="6" fillId="0" borderId="23" xfId="5" applyFont="1" applyBorder="1" applyAlignment="1">
      <alignment vertical="center" shrinkToFit="1"/>
    </xf>
    <xf numFmtId="0" fontId="16" fillId="0" borderId="23" xfId="0" applyFont="1" applyBorder="1">
      <alignment vertical="center"/>
    </xf>
    <xf numFmtId="0" fontId="6" fillId="0" borderId="18" xfId="5" applyFont="1" applyBorder="1" applyProtection="1">
      <alignment vertical="center"/>
      <protection locked="0"/>
    </xf>
    <xf numFmtId="0" fontId="13" fillId="0" borderId="0" xfId="0" applyFont="1">
      <alignment vertical="center"/>
    </xf>
    <xf numFmtId="0" fontId="6" fillId="0" borderId="19" xfId="5" applyFont="1" applyBorder="1" applyAlignment="1">
      <alignment vertical="center" shrinkToFit="1"/>
    </xf>
    <xf numFmtId="0" fontId="6" fillId="0" borderId="22" xfId="5" applyFont="1" applyBorder="1" applyAlignment="1">
      <alignment vertical="center" shrinkToFit="1"/>
    </xf>
    <xf numFmtId="0" fontId="6" fillId="0" borderId="19" xfId="5" applyFont="1" applyBorder="1" applyProtection="1">
      <alignment vertical="center"/>
      <protection locked="0"/>
    </xf>
    <xf numFmtId="0" fontId="6" fillId="0" borderId="22" xfId="5" applyFont="1" applyBorder="1" applyProtection="1">
      <alignment vertical="center"/>
      <protection locked="0"/>
    </xf>
    <xf numFmtId="176" fontId="28" fillId="0" borderId="6" xfId="2" applyNumberFormat="1" applyFont="1" applyBorder="1" applyAlignment="1">
      <alignment horizontal="left" vertical="center"/>
    </xf>
    <xf numFmtId="176" fontId="4" fillId="0" borderId="25" xfId="2" applyNumberFormat="1" applyFont="1" applyBorder="1" applyAlignment="1">
      <alignment horizontal="center" vertical="center" shrinkToFit="1"/>
    </xf>
    <xf numFmtId="176" fontId="4" fillId="0" borderId="29" xfId="2" applyNumberFormat="1" applyFont="1" applyBorder="1" applyAlignment="1">
      <alignment vertical="center" shrinkToFit="1"/>
    </xf>
    <xf numFmtId="0" fontId="6" fillId="0" borderId="13" xfId="6" applyFont="1" applyBorder="1" applyAlignment="1" applyProtection="1">
      <alignment horizontal="center" vertical="center"/>
      <protection locked="0"/>
    </xf>
    <xf numFmtId="0" fontId="6" fillId="0" borderId="0" xfId="0" applyFont="1">
      <alignment vertical="center"/>
    </xf>
    <xf numFmtId="176" fontId="4" fillId="0" borderId="0" xfId="2" applyNumberFormat="1" applyFont="1">
      <alignment vertical="center"/>
    </xf>
    <xf numFmtId="0" fontId="6" fillId="0" borderId="0" xfId="4" applyFont="1" applyProtection="1">
      <alignment vertical="center"/>
      <protection locked="0"/>
    </xf>
    <xf numFmtId="0" fontId="6" fillId="0" borderId="0" xfId="4" applyFont="1" applyAlignment="1">
      <alignment vertical="center" shrinkToFit="1"/>
    </xf>
    <xf numFmtId="176" fontId="4" fillId="0" borderId="0" xfId="2" applyNumberFormat="1" applyFont="1" applyAlignment="1">
      <alignment vertical="center" shrinkToFit="1"/>
    </xf>
    <xf numFmtId="176" fontId="4" fillId="0" borderId="0" xfId="2" applyNumberFormat="1" applyFont="1" applyAlignment="1">
      <alignment horizontal="center" vertical="center" shrinkToFit="1"/>
    </xf>
    <xf numFmtId="0" fontId="6" fillId="0" borderId="20" xfId="6" applyFont="1" applyBorder="1" applyAlignment="1">
      <alignment vertical="center" shrinkToFit="1"/>
    </xf>
    <xf numFmtId="176" fontId="4" fillId="0" borderId="7" xfId="2" applyNumberFormat="1" applyFont="1" applyBorder="1">
      <alignment vertical="center"/>
    </xf>
    <xf numFmtId="176" fontId="4" fillId="0" borderId="8" xfId="2" applyNumberFormat="1" applyFont="1" applyBorder="1">
      <alignment vertical="center"/>
    </xf>
    <xf numFmtId="176" fontId="4" fillId="0" borderId="7" xfId="2" applyNumberFormat="1" applyFont="1" applyBorder="1" applyAlignment="1">
      <alignment vertical="center" shrinkToFit="1"/>
    </xf>
    <xf numFmtId="0" fontId="6" fillId="0" borderId="20" xfId="6" applyFont="1" applyBorder="1" applyProtection="1">
      <alignment vertical="center"/>
      <protection locked="0"/>
    </xf>
    <xf numFmtId="176" fontId="4" fillId="0" borderId="9" xfId="2" applyNumberFormat="1" applyFont="1" applyBorder="1">
      <alignment vertical="center"/>
    </xf>
    <xf numFmtId="0" fontId="6" fillId="0" borderId="19" xfId="6" applyFont="1" applyBorder="1" applyAlignment="1">
      <alignment vertical="center" shrinkToFit="1"/>
    </xf>
    <xf numFmtId="0" fontId="6" fillId="0" borderId="19" xfId="6" applyFont="1" applyBorder="1" applyProtection="1">
      <alignment vertical="center"/>
      <protection locked="0"/>
    </xf>
    <xf numFmtId="0" fontId="6" fillId="0" borderId="25" xfId="6" applyFont="1" applyBorder="1" applyAlignment="1">
      <alignment vertical="center" shrinkToFit="1"/>
    </xf>
    <xf numFmtId="176" fontId="4" fillId="0" borderId="28" xfId="2" applyNumberFormat="1" applyFont="1" applyBorder="1">
      <alignment vertical="center"/>
    </xf>
    <xf numFmtId="176" fontId="4" fillId="0" borderId="29" xfId="2" applyNumberFormat="1" applyFont="1" applyBorder="1">
      <alignment vertical="center"/>
    </xf>
    <xf numFmtId="0" fontId="6" fillId="0" borderId="25" xfId="6" applyFont="1" applyBorder="1" applyProtection="1">
      <alignment vertical="center"/>
      <protection locked="0"/>
    </xf>
    <xf numFmtId="176" fontId="4" fillId="0" borderId="28" xfId="2" applyNumberFormat="1" applyFont="1" applyBorder="1" applyAlignment="1">
      <alignment vertical="center" shrinkToFit="1"/>
    </xf>
    <xf numFmtId="0" fontId="6" fillId="0" borderId="0" xfId="6" applyFont="1" applyAlignment="1" applyProtection="1">
      <alignment horizontal="center" vertical="center"/>
      <protection locked="0"/>
    </xf>
    <xf numFmtId="0" fontId="6" fillId="0" borderId="21" xfId="6" applyFont="1" applyBorder="1" applyAlignment="1">
      <alignment vertical="center" shrinkToFit="1"/>
    </xf>
    <xf numFmtId="0" fontId="6" fillId="0" borderId="22" xfId="6" applyFont="1" applyBorder="1" applyAlignment="1">
      <alignment vertical="center" shrinkToFit="1"/>
    </xf>
    <xf numFmtId="0" fontId="6" fillId="0" borderId="22" xfId="6" applyFont="1" applyBorder="1" applyProtection="1">
      <alignment vertical="center"/>
      <protection locked="0"/>
    </xf>
    <xf numFmtId="0" fontId="6" fillId="0" borderId="42" xfId="6" applyFont="1" applyBorder="1" applyAlignment="1" applyProtection="1">
      <alignment horizontal="center" vertical="center"/>
      <protection locked="0"/>
    </xf>
    <xf numFmtId="0" fontId="14" fillId="0" borderId="30" xfId="0" applyFont="1" applyBorder="1" applyAlignment="1">
      <alignment horizontal="center" vertical="top" textRotation="255"/>
    </xf>
    <xf numFmtId="0" fontId="6" fillId="0" borderId="10" xfId="6" applyFont="1" applyBorder="1" applyAlignment="1" applyProtection="1">
      <alignment horizontal="center" vertical="center"/>
      <protection locked="0"/>
    </xf>
    <xf numFmtId="176" fontId="4" fillId="0" borderId="10" xfId="2" applyNumberFormat="1" applyFont="1" applyBorder="1">
      <alignment vertical="center"/>
    </xf>
    <xf numFmtId="176" fontId="4" fillId="0" borderId="10" xfId="2" applyNumberFormat="1" applyFont="1" applyBorder="1" applyAlignment="1">
      <alignment vertical="center" shrinkToFit="1"/>
    </xf>
    <xf numFmtId="0" fontId="13" fillId="0" borderId="43" xfId="0" applyFont="1" applyBorder="1" applyAlignment="1">
      <alignment vertical="top" textRotation="255"/>
    </xf>
    <xf numFmtId="0" fontId="16" fillId="0" borderId="42" xfId="0" applyFont="1" applyBorder="1" applyAlignment="1">
      <alignment horizontal="center" vertical="center" shrinkToFit="1"/>
    </xf>
    <xf numFmtId="176" fontId="13" fillId="0" borderId="0" xfId="0" applyNumberFormat="1" applyFont="1">
      <alignment vertical="center"/>
    </xf>
    <xf numFmtId="0" fontId="17" fillId="0" borderId="0" xfId="0" applyFont="1">
      <alignment vertical="center"/>
    </xf>
    <xf numFmtId="0" fontId="13" fillId="0" borderId="0" xfId="0" applyFont="1" applyAlignment="1">
      <alignment vertical="center" shrinkToFit="1"/>
    </xf>
    <xf numFmtId="176" fontId="16" fillId="0" borderId="17" xfId="0" applyNumberFormat="1" applyFont="1" applyBorder="1">
      <alignment vertical="center"/>
    </xf>
    <xf numFmtId="176" fontId="18" fillId="0" borderId="0" xfId="0" applyNumberFormat="1" applyFont="1">
      <alignment vertical="center"/>
    </xf>
    <xf numFmtId="176" fontId="18" fillId="0" borderId="0" xfId="0" applyNumberFormat="1" applyFont="1" applyAlignment="1">
      <alignment horizontal="center" vertical="center" shrinkToFit="1"/>
    </xf>
    <xf numFmtId="176" fontId="18" fillId="0" borderId="0" xfId="0" applyNumberFormat="1" applyFont="1" applyAlignment="1">
      <alignment vertical="center" shrinkToFit="1"/>
    </xf>
    <xf numFmtId="0" fontId="6" fillId="0" borderId="18" xfId="7" applyFont="1" applyBorder="1" applyAlignment="1">
      <alignment vertical="center" shrinkToFit="1"/>
    </xf>
    <xf numFmtId="0" fontId="6" fillId="0" borderId="23" xfId="7" applyFont="1" applyBorder="1" applyAlignment="1">
      <alignment vertical="center" shrinkToFit="1"/>
    </xf>
    <xf numFmtId="0" fontId="6" fillId="0" borderId="23" xfId="7" applyFont="1" applyBorder="1" applyProtection="1">
      <alignment vertical="center"/>
      <protection locked="0"/>
    </xf>
    <xf numFmtId="0" fontId="6" fillId="0" borderId="22" xfId="7" applyFont="1" applyBorder="1" applyAlignment="1">
      <alignment vertical="center" shrinkToFit="1"/>
    </xf>
    <xf numFmtId="0" fontId="6" fillId="0" borderId="19" xfId="7" applyFont="1" applyBorder="1" applyProtection="1">
      <alignment vertical="center"/>
      <protection locked="0"/>
    </xf>
    <xf numFmtId="0" fontId="6" fillId="0" borderId="22" xfId="7" applyFont="1" applyBorder="1" applyProtection="1">
      <alignment vertical="center"/>
      <protection locked="0"/>
    </xf>
    <xf numFmtId="0" fontId="6" fillId="0" borderId="19" xfId="7" applyFont="1" applyBorder="1" applyAlignment="1">
      <alignment vertical="center" shrinkToFit="1"/>
    </xf>
    <xf numFmtId="0" fontId="6" fillId="0" borderId="13" xfId="7" applyFont="1" applyBorder="1" applyAlignment="1" applyProtection="1">
      <alignment horizontal="center" vertical="center"/>
      <protection locked="0"/>
    </xf>
    <xf numFmtId="0" fontId="14" fillId="0" borderId="0" xfId="0" applyFont="1" applyAlignment="1">
      <alignment horizontal="center" vertical="top" textRotation="255"/>
    </xf>
    <xf numFmtId="0" fontId="6" fillId="0" borderId="0" xfId="7" applyFont="1" applyAlignment="1" applyProtection="1">
      <alignment horizontal="left" vertical="center"/>
      <protection locked="0"/>
    </xf>
    <xf numFmtId="176" fontId="4" fillId="0" borderId="0" xfId="2" applyNumberFormat="1" applyFont="1" applyAlignment="1">
      <alignment horizontal="left" vertical="center"/>
    </xf>
    <xf numFmtId="0" fontId="6" fillId="0" borderId="0" xfId="7" applyFont="1" applyAlignment="1" applyProtection="1">
      <alignment horizontal="center" vertical="center"/>
      <protection locked="0"/>
    </xf>
    <xf numFmtId="0" fontId="11" fillId="0" borderId="0" xfId="0" applyFont="1" applyAlignment="1">
      <alignment vertical="top" textRotation="255"/>
    </xf>
    <xf numFmtId="0" fontId="6" fillId="0" borderId="19" xfId="8" applyFont="1" applyBorder="1" applyAlignment="1">
      <alignment vertical="center" shrinkToFit="1"/>
    </xf>
    <xf numFmtId="0" fontId="6" fillId="0" borderId="22" xfId="8" applyFont="1" applyBorder="1" applyAlignment="1">
      <alignment vertical="center" shrinkToFit="1"/>
    </xf>
    <xf numFmtId="0" fontId="6" fillId="0" borderId="19" xfId="8" applyFont="1" applyBorder="1" applyProtection="1">
      <alignment vertical="center"/>
      <protection locked="0"/>
    </xf>
    <xf numFmtId="0" fontId="6" fillId="0" borderId="13" xfId="8" applyFont="1" applyBorder="1" applyAlignment="1" applyProtection="1">
      <alignment horizontal="center" vertical="center"/>
      <protection locked="0"/>
    </xf>
    <xf numFmtId="0" fontId="11" fillId="0" borderId="11" xfId="0" applyFont="1" applyBorder="1" applyAlignment="1">
      <alignment vertical="top" textRotation="255"/>
    </xf>
    <xf numFmtId="0" fontId="6" fillId="0" borderId="0" xfId="8" applyFont="1" applyAlignment="1" applyProtection="1">
      <alignment horizontal="center" vertical="center"/>
      <protection locked="0"/>
    </xf>
    <xf numFmtId="0" fontId="11" fillId="0" borderId="43" xfId="0" applyFont="1" applyBorder="1" applyAlignment="1">
      <alignment vertical="top" textRotation="255"/>
    </xf>
    <xf numFmtId="0" fontId="17" fillId="0" borderId="17" xfId="0" applyFont="1" applyBorder="1">
      <alignment vertical="center"/>
    </xf>
    <xf numFmtId="0" fontId="6" fillId="0" borderId="19" xfId="9" applyFont="1" applyBorder="1" applyAlignment="1">
      <alignment vertical="center" shrinkToFit="1"/>
    </xf>
    <xf numFmtId="0" fontId="6" fillId="0" borderId="22" xfId="9" applyFont="1" applyBorder="1" applyAlignment="1">
      <alignment vertical="center" shrinkToFit="1"/>
    </xf>
    <xf numFmtId="0" fontId="6" fillId="0" borderId="19" xfId="9" applyFont="1" applyBorder="1" applyProtection="1">
      <alignment vertical="center"/>
      <protection locked="0"/>
    </xf>
    <xf numFmtId="176" fontId="6" fillId="0" borderId="74" xfId="2" applyNumberFormat="1" applyFont="1" applyBorder="1">
      <alignment vertical="center"/>
    </xf>
    <xf numFmtId="0" fontId="6" fillId="0" borderId="22" xfId="9" applyFont="1" applyBorder="1" applyProtection="1">
      <alignment vertical="center"/>
      <protection locked="0"/>
    </xf>
    <xf numFmtId="0" fontId="28" fillId="0" borderId="19" xfId="9" applyFont="1" applyBorder="1" applyAlignment="1" applyProtection="1">
      <alignment vertical="center" wrapText="1"/>
      <protection locked="0"/>
    </xf>
    <xf numFmtId="0" fontId="6" fillId="0" borderId="25" xfId="9" applyFont="1" applyBorder="1" applyProtection="1">
      <alignment vertical="center"/>
      <protection locked="0"/>
    </xf>
    <xf numFmtId="0" fontId="6" fillId="0" borderId="26" xfId="9" applyFont="1" applyBorder="1" applyProtection="1">
      <alignment vertical="center"/>
      <protection locked="0"/>
    </xf>
    <xf numFmtId="176" fontId="4" fillId="0" borderId="76" xfId="2" applyNumberFormat="1" applyFont="1" applyBorder="1">
      <alignment vertical="center"/>
    </xf>
    <xf numFmtId="0" fontId="6" fillId="0" borderId="25" xfId="9" applyFont="1" applyBorder="1" applyAlignment="1">
      <alignment vertical="center" shrinkToFit="1"/>
    </xf>
    <xf numFmtId="0" fontId="16" fillId="0" borderId="25" xfId="0" applyFont="1" applyBorder="1">
      <alignment vertical="center"/>
    </xf>
    <xf numFmtId="0" fontId="13" fillId="0" borderId="0" xfId="0" applyFont="1" applyAlignment="1">
      <alignment vertical="top" textRotation="255"/>
    </xf>
    <xf numFmtId="0" fontId="28" fillId="0" borderId="0" xfId="9" applyFont="1" applyProtection="1">
      <alignment vertical="center"/>
      <protection locked="0"/>
    </xf>
    <xf numFmtId="176" fontId="5" fillId="0" borderId="0" xfId="2" applyNumberFormat="1" applyFont="1">
      <alignment vertical="center"/>
    </xf>
    <xf numFmtId="176" fontId="5" fillId="0" borderId="0" xfId="2" applyNumberFormat="1" applyFont="1" applyAlignment="1">
      <alignment vertical="center" shrinkToFit="1"/>
    </xf>
    <xf numFmtId="0" fontId="6" fillId="0" borderId="20" xfId="9" applyFont="1" applyBorder="1" applyAlignment="1">
      <alignment vertical="center" shrinkToFit="1"/>
    </xf>
    <xf numFmtId="0" fontId="16" fillId="0" borderId="21" xfId="0" applyFont="1" applyBorder="1">
      <alignment vertical="center"/>
    </xf>
    <xf numFmtId="0" fontId="6" fillId="0" borderId="21" xfId="9" applyFont="1" applyBorder="1" applyAlignment="1">
      <alignment vertical="center" shrinkToFit="1"/>
    </xf>
    <xf numFmtId="0" fontId="6" fillId="0" borderId="20" xfId="9" applyFont="1" applyBorder="1" applyProtection="1">
      <alignment vertical="center"/>
      <protection locked="0"/>
    </xf>
    <xf numFmtId="0" fontId="16" fillId="0" borderId="26" xfId="0" applyFont="1" applyBorder="1">
      <alignment vertical="center"/>
    </xf>
    <xf numFmtId="0" fontId="6" fillId="0" borderId="10" xfId="8" applyFont="1" applyBorder="1" applyAlignment="1" applyProtection="1">
      <alignment horizontal="center" vertical="center"/>
      <protection locked="0"/>
    </xf>
    <xf numFmtId="0" fontId="6" fillId="0" borderId="18" xfId="0" applyFont="1" applyBorder="1" applyAlignment="1">
      <alignment vertical="center" shrinkToFit="1"/>
    </xf>
    <xf numFmtId="0" fontId="6" fillId="0" borderId="23" xfId="0" applyFont="1" applyBorder="1" applyAlignment="1">
      <alignment vertical="center" shrinkToFit="1"/>
    </xf>
    <xf numFmtId="0" fontId="16" fillId="0" borderId="18" xfId="0" applyFont="1" applyBorder="1">
      <alignment vertical="center"/>
    </xf>
    <xf numFmtId="0" fontId="6" fillId="0" borderId="19" xfId="0" applyFont="1" applyBorder="1" applyAlignment="1">
      <alignment vertical="center" shrinkToFit="1"/>
    </xf>
    <xf numFmtId="176" fontId="6" fillId="0" borderId="1" xfId="2" applyNumberFormat="1" applyFont="1" applyBorder="1" applyAlignment="1">
      <alignment horizontal="center" vertical="center" shrinkToFit="1"/>
    </xf>
    <xf numFmtId="0" fontId="6" fillId="0" borderId="19" xfId="0" applyFont="1" applyBorder="1" applyProtection="1">
      <alignment vertical="center"/>
      <protection locked="0"/>
    </xf>
    <xf numFmtId="0" fontId="6" fillId="0" borderId="22" xfId="0" applyFont="1" applyBorder="1" applyAlignment="1">
      <alignment vertical="center" shrinkToFit="1"/>
    </xf>
    <xf numFmtId="0" fontId="6" fillId="0" borderId="25" xfId="0" applyFont="1" applyBorder="1" applyAlignment="1">
      <alignment vertical="center" shrinkToFit="1"/>
    </xf>
    <xf numFmtId="0" fontId="6" fillId="0" borderId="26" xfId="0" applyFont="1" applyBorder="1" applyAlignment="1">
      <alignment vertical="center" shrinkToFit="1"/>
    </xf>
    <xf numFmtId="0" fontId="6" fillId="0" borderId="25" xfId="0" applyFont="1" applyBorder="1" applyProtection="1">
      <alignment vertical="center"/>
      <protection locked="0"/>
    </xf>
    <xf numFmtId="0" fontId="6" fillId="0" borderId="26" xfId="0" applyFont="1" applyBorder="1" applyProtection="1">
      <alignment vertical="center"/>
      <protection locked="0"/>
    </xf>
    <xf numFmtId="0" fontId="6" fillId="0" borderId="13" xfId="0" applyFont="1" applyBorder="1" applyAlignment="1" applyProtection="1">
      <alignment horizontal="center" vertical="center"/>
      <protection locked="0"/>
    </xf>
    <xf numFmtId="0" fontId="14" fillId="0" borderId="17" xfId="0" applyFont="1" applyBorder="1" applyAlignment="1">
      <alignment horizontal="center" vertical="top" textRotation="255"/>
    </xf>
    <xf numFmtId="0" fontId="6" fillId="0" borderId="17" xfId="0" applyFont="1" applyBorder="1" applyAlignment="1" applyProtection="1">
      <alignment horizontal="center" vertical="center"/>
      <protection locked="0"/>
    </xf>
    <xf numFmtId="176" fontId="4" fillId="0" borderId="17" xfId="2" applyNumberFormat="1" applyFont="1" applyBorder="1">
      <alignment vertical="center"/>
    </xf>
    <xf numFmtId="176" fontId="4" fillId="0" borderId="17" xfId="2" applyNumberFormat="1" applyFont="1" applyBorder="1" applyAlignment="1">
      <alignment vertical="center" shrinkToFit="1"/>
    </xf>
    <xf numFmtId="0" fontId="6" fillId="0" borderId="0" xfId="0" applyFont="1" applyAlignment="1" applyProtection="1">
      <alignment horizontal="center" vertical="center"/>
      <protection locked="0"/>
    </xf>
    <xf numFmtId="0" fontId="14" fillId="0" borderId="34" xfId="0" applyFont="1" applyBorder="1" applyAlignment="1">
      <alignment vertical="center" textRotation="255"/>
    </xf>
    <xf numFmtId="0" fontId="29" fillId="0" borderId="0" xfId="0" applyFont="1" applyAlignment="1">
      <alignment horizontal="center" vertical="top" textRotation="255"/>
    </xf>
    <xf numFmtId="0" fontId="6" fillId="0" borderId="20" xfId="0" applyFont="1" applyBorder="1" applyAlignment="1">
      <alignment vertical="center" shrinkToFit="1"/>
    </xf>
    <xf numFmtId="0" fontId="6" fillId="0" borderId="25" xfId="2" applyFont="1" applyBorder="1" applyAlignment="1">
      <alignment vertical="center" shrinkToFit="1"/>
    </xf>
    <xf numFmtId="0" fontId="16" fillId="0" borderId="31" xfId="0" applyFont="1" applyBorder="1">
      <alignment vertical="center"/>
    </xf>
    <xf numFmtId="176" fontId="4" fillId="0" borderId="32" xfId="2" applyNumberFormat="1" applyFont="1" applyBorder="1">
      <alignment vertical="center"/>
    </xf>
    <xf numFmtId="176" fontId="4" fillId="0" borderId="33" xfId="2" applyNumberFormat="1" applyFont="1" applyBorder="1">
      <alignment vertical="center"/>
    </xf>
    <xf numFmtId="0" fontId="6" fillId="0" borderId="26" xfId="4" applyFont="1" applyBorder="1" applyAlignment="1">
      <alignment vertical="center" shrinkToFit="1"/>
    </xf>
    <xf numFmtId="0" fontId="17" fillId="0" borderId="10" xfId="0" applyFont="1" applyBorder="1">
      <alignment vertical="center"/>
    </xf>
    <xf numFmtId="176" fontId="5" fillId="0" borderId="10" xfId="2" applyNumberFormat="1" applyFont="1" applyBorder="1">
      <alignment vertical="center"/>
    </xf>
    <xf numFmtId="0" fontId="28" fillId="0" borderId="10" xfId="4" applyFont="1" applyBorder="1" applyProtection="1">
      <alignment vertical="center"/>
      <protection locked="0"/>
    </xf>
    <xf numFmtId="0" fontId="28" fillId="0" borderId="0" xfId="4" applyFont="1" applyProtection="1">
      <alignment vertical="center"/>
      <protection locked="0"/>
    </xf>
    <xf numFmtId="0" fontId="28" fillId="0" borderId="10" xfId="4" applyFont="1" applyBorder="1" applyAlignment="1">
      <alignment vertical="center" shrinkToFit="1"/>
    </xf>
    <xf numFmtId="176" fontId="5" fillId="0" borderId="10" xfId="2" applyNumberFormat="1" applyFont="1" applyBorder="1" applyAlignment="1">
      <alignment vertical="center" shrinkToFit="1"/>
    </xf>
    <xf numFmtId="176" fontId="5" fillId="0" borderId="0" xfId="2" applyNumberFormat="1" applyFont="1" applyAlignment="1">
      <alignment horizontal="center" vertical="center" shrinkToFit="1"/>
    </xf>
    <xf numFmtId="0" fontId="6" fillId="0" borderId="21" xfId="0" applyFont="1" applyBorder="1" applyAlignment="1">
      <alignment vertical="center" shrinkToFit="1"/>
    </xf>
    <xf numFmtId="176" fontId="6" fillId="0" borderId="1" xfId="2" applyNumberFormat="1" applyFont="1" applyBorder="1" applyAlignment="1">
      <alignment horizontal="center" vertical="center"/>
    </xf>
    <xf numFmtId="0" fontId="6" fillId="0" borderId="22" xfId="0" applyFont="1" applyBorder="1" applyProtection="1">
      <alignment vertical="center"/>
      <protection locked="0"/>
    </xf>
    <xf numFmtId="0" fontId="28" fillId="0" borderId="10" xfId="8" applyFont="1" applyBorder="1" applyAlignment="1" applyProtection="1">
      <alignment horizontal="center" vertical="center"/>
      <protection locked="0"/>
    </xf>
    <xf numFmtId="0" fontId="11" fillId="0" borderId="44" xfId="0" applyFont="1" applyBorder="1" applyAlignment="1">
      <alignment vertical="top" textRotation="255"/>
    </xf>
    <xf numFmtId="0" fontId="17" fillId="0" borderId="0" xfId="0" applyFont="1" applyAlignment="1">
      <alignment horizontal="center" vertical="center"/>
    </xf>
    <xf numFmtId="176" fontId="18" fillId="0" borderId="0" xfId="0" applyNumberFormat="1" applyFont="1" applyAlignment="1">
      <alignment horizontal="right" vertical="center"/>
    </xf>
    <xf numFmtId="176" fontId="18" fillId="0" borderId="0" xfId="0" applyNumberFormat="1" applyFont="1" applyAlignment="1">
      <alignment horizontal="right" vertical="center" shrinkToFit="1"/>
    </xf>
    <xf numFmtId="0" fontId="13" fillId="0" borderId="0" xfId="0" applyFont="1" applyAlignment="1">
      <alignment horizontal="center" vertical="center" shrinkToFit="1"/>
    </xf>
    <xf numFmtId="0" fontId="18" fillId="0" borderId="45" xfId="0" applyFont="1" applyBorder="1" applyAlignment="1">
      <alignment horizontal="left" vertical="center"/>
    </xf>
    <xf numFmtId="0" fontId="18" fillId="0" borderId="10" xfId="0" applyFont="1" applyBorder="1" applyAlignment="1">
      <alignment horizontal="left" vertical="center"/>
    </xf>
    <xf numFmtId="0" fontId="18" fillId="0" borderId="65" xfId="0" applyFont="1" applyBorder="1" applyAlignment="1">
      <alignment horizontal="left" vertical="center"/>
    </xf>
    <xf numFmtId="176" fontId="4" fillId="0" borderId="2" xfId="0" applyNumberFormat="1" applyFont="1" applyBorder="1">
      <alignment vertical="center"/>
    </xf>
    <xf numFmtId="176" fontId="4" fillId="0" borderId="1" xfId="0" applyNumberFormat="1" applyFont="1" applyBorder="1">
      <alignment vertical="center"/>
    </xf>
    <xf numFmtId="0" fontId="14" fillId="0" borderId="17" xfId="0" applyFont="1" applyBorder="1" applyAlignment="1">
      <alignment horizontal="left" vertical="center" shrinkToFit="1"/>
    </xf>
    <xf numFmtId="0" fontId="14" fillId="0" borderId="0" xfId="0" applyFont="1" applyAlignment="1">
      <alignment vertical="top" textRotation="255"/>
    </xf>
    <xf numFmtId="0" fontId="6" fillId="0" borderId="0" xfId="0" applyFont="1" applyAlignment="1">
      <alignment vertical="center" shrinkToFit="1"/>
    </xf>
    <xf numFmtId="176" fontId="4" fillId="0" borderId="0" xfId="0" applyNumberFormat="1" applyFont="1">
      <alignment vertical="center"/>
    </xf>
    <xf numFmtId="176" fontId="4" fillId="0" borderId="0" xfId="0" applyNumberFormat="1" applyFont="1" applyProtection="1">
      <alignment vertical="center"/>
      <protection locked="0"/>
    </xf>
    <xf numFmtId="176" fontId="4" fillId="0" borderId="7" xfId="0" applyNumberFormat="1" applyFont="1" applyBorder="1">
      <alignment vertical="center"/>
    </xf>
    <xf numFmtId="176" fontId="4" fillId="0" borderId="9" xfId="0" applyNumberFormat="1" applyFont="1" applyBorder="1" applyProtection="1">
      <alignment vertical="center"/>
      <protection locked="0"/>
    </xf>
    <xf numFmtId="176" fontId="4" fillId="0" borderId="20" xfId="2" applyNumberFormat="1" applyFont="1" applyBorder="1" applyAlignment="1">
      <alignment horizontal="center" vertical="center" shrinkToFit="1"/>
    </xf>
    <xf numFmtId="176" fontId="4" fillId="0" borderId="8" xfId="2" applyNumberFormat="1" applyFont="1" applyBorder="1" applyAlignment="1">
      <alignment vertical="center" shrinkToFit="1"/>
    </xf>
    <xf numFmtId="176" fontId="4" fillId="0" borderId="1" xfId="0" applyNumberFormat="1" applyFont="1" applyBorder="1" applyProtection="1">
      <alignment vertical="center"/>
      <protection locked="0"/>
    </xf>
    <xf numFmtId="176" fontId="4" fillId="0" borderId="6" xfId="0" applyNumberFormat="1" applyFont="1" applyBorder="1" applyProtection="1">
      <alignment vertical="center"/>
      <protection locked="0"/>
    </xf>
    <xf numFmtId="0" fontId="6" fillId="0" borderId="22" xfId="0" applyFont="1" applyBorder="1" applyAlignment="1" applyProtection="1">
      <alignment horizontal="left" vertical="center"/>
      <protection locked="0"/>
    </xf>
    <xf numFmtId="176" fontId="4" fillId="0" borderId="6" xfId="0" applyNumberFormat="1" applyFont="1" applyBorder="1">
      <alignment vertical="center"/>
    </xf>
    <xf numFmtId="176" fontId="4" fillId="0" borderId="1" xfId="4" applyNumberFormat="1" applyFont="1" applyBorder="1" applyProtection="1">
      <alignment vertical="center"/>
      <protection locked="0"/>
    </xf>
    <xf numFmtId="176" fontId="4" fillId="0" borderId="6" xfId="4" applyNumberFormat="1" applyFont="1" applyBorder="1" applyProtection="1">
      <alignment vertical="center"/>
      <protection locked="0"/>
    </xf>
    <xf numFmtId="0" fontId="6" fillId="0" borderId="19" xfId="0" applyFont="1" applyBorder="1" applyAlignment="1" applyProtection="1">
      <alignment horizontal="left" vertical="center"/>
      <protection locked="0"/>
    </xf>
    <xf numFmtId="176" fontId="4" fillId="0" borderId="19" xfId="4" applyNumberFormat="1" applyFont="1" applyBorder="1" applyAlignment="1" applyProtection="1">
      <alignment horizontal="center" vertical="center" shrinkToFit="1"/>
      <protection locked="0"/>
    </xf>
    <xf numFmtId="176" fontId="4" fillId="0" borderId="5" xfId="4" applyNumberFormat="1" applyFont="1" applyBorder="1" applyAlignment="1" applyProtection="1">
      <alignment vertical="center" shrinkToFit="1"/>
      <protection locked="0"/>
    </xf>
    <xf numFmtId="176" fontId="4" fillId="0" borderId="1" xfId="4" applyNumberFormat="1" applyFont="1" applyBorder="1">
      <alignment vertical="center"/>
    </xf>
    <xf numFmtId="176" fontId="4" fillId="0" borderId="19" xfId="0" applyNumberFormat="1" applyFont="1" applyBorder="1" applyAlignment="1">
      <alignment horizontal="center" vertical="center" shrinkToFit="1"/>
    </xf>
    <xf numFmtId="176" fontId="4" fillId="0" borderId="5" xfId="0" applyNumberFormat="1" applyFont="1" applyBorder="1" applyAlignment="1">
      <alignment vertical="center" shrinkToFit="1"/>
    </xf>
    <xf numFmtId="0" fontId="14" fillId="0" borderId="14" xfId="0" applyFont="1" applyBorder="1" applyAlignment="1">
      <alignment vertical="center" shrinkToFit="1"/>
    </xf>
    <xf numFmtId="0" fontId="14" fillId="0" borderId="15" xfId="0" applyFont="1" applyBorder="1">
      <alignment vertical="center"/>
    </xf>
    <xf numFmtId="0" fontId="14" fillId="0" borderId="14" xfId="0" applyFont="1" applyBorder="1">
      <alignment vertical="center"/>
    </xf>
    <xf numFmtId="0" fontId="14" fillId="0" borderId="16" xfId="0" applyFont="1" applyBorder="1">
      <alignment vertical="center"/>
    </xf>
    <xf numFmtId="0" fontId="6" fillId="0" borderId="42" xfId="0" applyFont="1" applyBorder="1" applyAlignment="1" applyProtection="1">
      <alignment horizontal="center" vertical="center"/>
      <protection locked="0"/>
    </xf>
    <xf numFmtId="0" fontId="16" fillId="0" borderId="36" xfId="0" applyFont="1" applyBorder="1">
      <alignment vertical="center"/>
    </xf>
    <xf numFmtId="176" fontId="4" fillId="0" borderId="36" xfId="2" applyNumberFormat="1" applyFont="1" applyBorder="1">
      <alignment vertical="center"/>
    </xf>
    <xf numFmtId="176" fontId="4" fillId="0" borderId="36" xfId="2" applyNumberFormat="1" applyFont="1" applyBorder="1" applyAlignment="1">
      <alignment vertical="center" shrinkToFit="1"/>
    </xf>
    <xf numFmtId="176" fontId="4" fillId="0" borderId="13" xfId="2" applyNumberFormat="1" applyFont="1" applyBorder="1" applyAlignment="1">
      <alignment vertical="center" shrinkToFit="1"/>
    </xf>
    <xf numFmtId="0" fontId="9" fillId="0" borderId="0" xfId="0" applyFont="1" applyAlignment="1">
      <alignment horizontal="left" vertical="center"/>
    </xf>
    <xf numFmtId="0" fontId="9" fillId="0" borderId="17" xfId="0" applyFont="1" applyBorder="1" applyAlignment="1">
      <alignment horizontal="right" vertical="center"/>
    </xf>
    <xf numFmtId="178" fontId="25" fillId="0" borderId="1" xfId="0" applyNumberFormat="1" applyFont="1" applyBorder="1" applyAlignment="1">
      <alignment horizontal="center" vertical="center"/>
    </xf>
    <xf numFmtId="0" fontId="24" fillId="0" borderId="1" xfId="0" applyFont="1" applyBorder="1" applyAlignment="1">
      <alignment horizontal="center" vertical="center"/>
    </xf>
    <xf numFmtId="178" fontId="25" fillId="0" borderId="5" xfId="0" applyNumberFormat="1" applyFont="1" applyBorder="1" applyAlignment="1">
      <alignment horizontal="center" vertical="center"/>
    </xf>
    <xf numFmtId="0" fontId="24" fillId="0" borderId="7" xfId="0" applyFont="1" applyBorder="1" applyAlignment="1">
      <alignment horizontal="left" vertical="center"/>
    </xf>
    <xf numFmtId="0" fontId="24" fillId="0" borderId="32" xfId="0" applyFont="1" applyBorder="1" applyAlignment="1">
      <alignment horizontal="left" vertical="center"/>
    </xf>
    <xf numFmtId="0" fontId="24" fillId="0" borderId="19" xfId="0" applyFont="1" applyBorder="1" applyAlignment="1">
      <alignment horizontal="center" vertical="center" textRotation="255"/>
    </xf>
    <xf numFmtId="0" fontId="9" fillId="0" borderId="1" xfId="0" applyFont="1" applyBorder="1" applyAlignment="1">
      <alignment horizontal="center" vertical="center" wrapText="1"/>
    </xf>
    <xf numFmtId="178" fontId="25" fillId="0" borderId="33" xfId="0" applyNumberFormat="1" applyFont="1" applyBorder="1" applyAlignment="1">
      <alignment horizontal="center" vertical="center"/>
    </xf>
    <xf numFmtId="0" fontId="9" fillId="0" borderId="0" xfId="0" applyFont="1" applyAlignment="1">
      <alignment horizontal="right" vertical="center"/>
    </xf>
    <xf numFmtId="0" fontId="23" fillId="0" borderId="0" xfId="0" applyFont="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5" xfId="0" applyFont="1" applyBorder="1" applyAlignment="1">
      <alignment horizontal="center" vertical="center" wrapText="1"/>
    </xf>
    <xf numFmtId="0" fontId="24" fillId="0" borderId="0" xfId="0" applyFont="1" applyAlignment="1">
      <alignment horizontal="center" vertical="center"/>
    </xf>
    <xf numFmtId="0" fontId="26" fillId="0" borderId="0" xfId="0" applyFont="1" applyAlignment="1">
      <alignment horizontal="center" vertical="center"/>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72" xfId="0" applyFont="1" applyBorder="1" applyAlignment="1">
      <alignment horizontal="center" vertical="center"/>
    </xf>
    <xf numFmtId="0" fontId="9" fillId="0" borderId="73" xfId="0" applyFont="1" applyBorder="1" applyAlignment="1">
      <alignment horizontal="center"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27" fillId="0" borderId="8" xfId="0" applyFont="1" applyBorder="1" applyAlignment="1">
      <alignment horizontal="center" vertical="center"/>
    </xf>
    <xf numFmtId="0" fontId="27" fillId="0" borderId="33" xfId="0" applyFont="1" applyBorder="1" applyAlignment="1">
      <alignment horizontal="center" vertical="center"/>
    </xf>
    <xf numFmtId="0" fontId="9" fillId="0" borderId="36" xfId="0" applyFont="1" applyBorder="1" applyAlignment="1">
      <alignment horizontal="left" vertical="center" shrinkToFit="1"/>
    </xf>
    <xf numFmtId="0" fontId="9" fillId="0" borderId="1" xfId="0" applyFont="1" applyBorder="1" applyAlignment="1">
      <alignment horizontal="center" vertical="center" shrinkToFit="1"/>
    </xf>
    <xf numFmtId="0" fontId="9" fillId="0" borderId="1" xfId="0" applyFont="1" applyBorder="1" applyAlignment="1">
      <alignment horizontal="center" vertical="center"/>
    </xf>
    <xf numFmtId="0" fontId="9" fillId="0" borderId="1" xfId="0" applyFont="1" applyBorder="1" applyAlignment="1">
      <alignment horizontal="center" vertical="center" textRotation="255" shrinkToFit="1"/>
    </xf>
    <xf numFmtId="0" fontId="24" fillId="0" borderId="25" xfId="0" applyFont="1" applyBorder="1" applyAlignment="1">
      <alignment horizontal="center" vertical="center" textRotation="255" shrinkToFit="1"/>
    </xf>
    <xf numFmtId="0" fontId="24" fillId="0" borderId="46" xfId="0" applyFont="1" applyBorder="1" applyAlignment="1">
      <alignment horizontal="center" vertical="center" textRotation="255" shrinkToFit="1"/>
    </xf>
    <xf numFmtId="0" fontId="24" fillId="0" borderId="35" xfId="0" applyFont="1" applyBorder="1" applyAlignment="1">
      <alignment horizontal="center" vertical="center" textRotation="255" shrinkToFit="1"/>
    </xf>
    <xf numFmtId="0" fontId="24" fillId="0" borderId="32" xfId="0" applyFont="1" applyBorder="1" applyAlignment="1">
      <alignment horizontal="center" vertical="center"/>
    </xf>
    <xf numFmtId="178" fontId="25" fillId="0" borderId="32" xfId="0" applyNumberFormat="1" applyFont="1" applyBorder="1" applyAlignment="1">
      <alignment horizontal="center" vertical="center"/>
    </xf>
    <xf numFmtId="0" fontId="24" fillId="0" borderId="20" xfId="0" applyFont="1" applyBorder="1" applyAlignment="1">
      <alignment horizontal="center" vertical="center"/>
    </xf>
    <xf numFmtId="0" fontId="24" fillId="0" borderId="31" xfId="0" applyFont="1" applyBorder="1" applyAlignment="1">
      <alignment horizontal="center" vertical="center"/>
    </xf>
    <xf numFmtId="0" fontId="22" fillId="4" borderId="0" xfId="0" applyFont="1" applyFill="1" applyAlignment="1">
      <alignment horizontal="center" vertical="center"/>
    </xf>
    <xf numFmtId="0" fontId="21" fillId="0" borderId="0" xfId="0" applyFont="1" applyAlignment="1">
      <alignment horizontal="center" vertical="center"/>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19" xfId="0" applyFont="1" applyBorder="1" applyAlignment="1">
      <alignment horizontal="center" vertical="center" textRotation="255" shrinkToFit="1"/>
    </xf>
    <xf numFmtId="0" fontId="7" fillId="0" borderId="31" xfId="0" applyFont="1" applyBorder="1" applyAlignment="1">
      <alignment horizontal="center" vertical="center" textRotation="255" shrinkToFit="1"/>
    </xf>
    <xf numFmtId="0" fontId="7" fillId="0" borderId="18" xfId="0" applyFont="1" applyBorder="1" applyAlignment="1">
      <alignment horizontal="center" vertical="center" textRotation="255" shrinkToFit="1"/>
    </xf>
    <xf numFmtId="0" fontId="7" fillId="0" borderId="20" xfId="0" applyFont="1" applyBorder="1" applyAlignment="1">
      <alignment horizontal="center" vertical="center" textRotation="255" shrinkToFit="1"/>
    </xf>
    <xf numFmtId="0" fontId="7" fillId="0" borderId="45" xfId="0" applyFont="1" applyBorder="1" applyAlignment="1">
      <alignment horizontal="left" vertical="center" shrinkToFit="1"/>
    </xf>
    <xf numFmtId="0" fontId="7" fillId="0" borderId="65" xfId="0" applyFont="1" applyBorder="1" applyAlignment="1">
      <alignment horizontal="left" vertical="center" shrinkToFit="1"/>
    </xf>
    <xf numFmtId="0" fontId="7" fillId="2" borderId="66" xfId="0" applyFont="1" applyFill="1" applyBorder="1" applyAlignment="1">
      <alignment horizontal="center" vertical="center" shrinkToFit="1"/>
    </xf>
    <xf numFmtId="0" fontId="7" fillId="2" borderId="67" xfId="0" applyFont="1" applyFill="1" applyBorder="1" applyAlignment="1">
      <alignment horizontal="center" vertical="center" shrinkToFit="1"/>
    </xf>
    <xf numFmtId="0" fontId="7" fillId="2" borderId="45"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7" fillId="0" borderId="9"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51" xfId="0" applyFont="1" applyBorder="1" applyAlignment="1">
      <alignment horizontal="center" vertical="center" shrinkToFit="1"/>
    </xf>
    <xf numFmtId="0" fontId="7" fillId="0" borderId="52" xfId="0" applyFont="1" applyBorder="1" applyAlignment="1">
      <alignment horizontal="center" vertical="center" shrinkToFit="1"/>
    </xf>
    <xf numFmtId="0" fontId="7" fillId="3" borderId="53" xfId="0" applyFont="1" applyFill="1" applyBorder="1" applyAlignment="1">
      <alignment horizontal="center" vertical="center" shrinkToFit="1"/>
    </xf>
    <xf numFmtId="0" fontId="7" fillId="3" borderId="54" xfId="0" applyFont="1" applyFill="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7" fillId="3" borderId="13" xfId="0" applyFont="1" applyFill="1" applyBorder="1" applyAlignment="1">
      <alignment horizontal="center" vertical="center" shrinkToFit="1"/>
    </xf>
    <xf numFmtId="0" fontId="7" fillId="3" borderId="14" xfId="0" applyFont="1" applyFill="1" applyBorder="1" applyAlignment="1">
      <alignment horizontal="center" vertical="center" shrinkToFit="1"/>
    </xf>
    <xf numFmtId="0" fontId="7" fillId="0" borderId="59"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60" xfId="0" applyFont="1" applyBorder="1" applyAlignment="1">
      <alignment horizontal="center" vertical="center" shrinkToFit="1"/>
    </xf>
    <xf numFmtId="0" fontId="7" fillId="0" borderId="26" xfId="0" applyFont="1" applyBorder="1" applyAlignment="1">
      <alignment horizontal="center" vertical="center" shrinkToFit="1"/>
    </xf>
    <xf numFmtId="0" fontId="14" fillId="0" borderId="0" xfId="0" applyFont="1" applyAlignment="1">
      <alignment horizontal="right"/>
    </xf>
    <xf numFmtId="0" fontId="8" fillId="0" borderId="0" xfId="0" applyFont="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177" fontId="20" fillId="0" borderId="70" xfId="0" applyNumberFormat="1" applyFont="1" applyBorder="1" applyAlignment="1">
      <alignment horizontal="center" vertical="center"/>
    </xf>
    <xf numFmtId="177" fontId="20" fillId="0" borderId="30" xfId="0" applyNumberFormat="1" applyFont="1" applyBorder="1" applyAlignment="1">
      <alignment horizontal="center" vertical="center"/>
    </xf>
    <xf numFmtId="177" fontId="20" fillId="0" borderId="71" xfId="0" applyNumberFormat="1" applyFont="1" applyBorder="1" applyAlignment="1">
      <alignment horizontal="center" vertical="center"/>
    </xf>
    <xf numFmtId="0" fontId="14" fillId="0" borderId="68" xfId="0" applyFont="1" applyBorder="1" applyAlignment="1">
      <alignment horizontal="center" vertical="top" textRotation="255"/>
    </xf>
    <xf numFmtId="0" fontId="14" fillId="0" borderId="69" xfId="0" applyFont="1" applyBorder="1" applyAlignment="1">
      <alignment horizontal="center" vertical="top" textRotation="255"/>
    </xf>
    <xf numFmtId="0" fontId="14" fillId="0" borderId="44" xfId="0" applyFont="1" applyBorder="1" applyAlignment="1">
      <alignment horizontal="center" vertical="top" textRotation="255"/>
    </xf>
    <xf numFmtId="0" fontId="14" fillId="0" borderId="45" xfId="0" applyFont="1" applyBorder="1" applyAlignment="1">
      <alignment horizontal="center" vertical="center"/>
    </xf>
    <xf numFmtId="0" fontId="14" fillId="0" borderId="10" xfId="0" applyFont="1" applyBorder="1" applyAlignment="1">
      <alignment horizontal="center" vertical="center"/>
    </xf>
    <xf numFmtId="0" fontId="14" fillId="0" borderId="65" xfId="0" applyFont="1" applyBorder="1" applyAlignment="1">
      <alignment horizontal="center" vertical="center"/>
    </xf>
    <xf numFmtId="0" fontId="21" fillId="0" borderId="30" xfId="0" applyFont="1" applyBorder="1" applyAlignment="1">
      <alignment horizontal="center" vertical="center"/>
    </xf>
    <xf numFmtId="176" fontId="28" fillId="0" borderId="6" xfId="2" applyNumberFormat="1" applyFont="1" applyBorder="1" applyAlignment="1">
      <alignment horizontal="left" vertical="center" wrapText="1"/>
    </xf>
    <xf numFmtId="176" fontId="28" fillId="0" borderId="74" xfId="2" applyNumberFormat="1" applyFont="1" applyBorder="1" applyAlignment="1">
      <alignment horizontal="left" vertical="center" wrapText="1"/>
    </xf>
    <xf numFmtId="0" fontId="14" fillId="0" borderId="30" xfId="0" applyFont="1" applyBorder="1" applyAlignment="1">
      <alignment horizontal="right" shrinkToFit="1"/>
    </xf>
    <xf numFmtId="176" fontId="18" fillId="0" borderId="70" xfId="0" applyNumberFormat="1" applyFont="1" applyBorder="1" applyAlignment="1">
      <alignment horizontal="center" vertical="center"/>
    </xf>
    <xf numFmtId="176" fontId="18" fillId="0" borderId="30" xfId="0" applyNumberFormat="1" applyFont="1" applyBorder="1" applyAlignment="1">
      <alignment horizontal="center" vertical="center"/>
    </xf>
    <xf numFmtId="176" fontId="18" fillId="0" borderId="71" xfId="0" applyNumberFormat="1" applyFont="1" applyBorder="1" applyAlignment="1">
      <alignment horizontal="center" vertical="center"/>
    </xf>
    <xf numFmtId="0" fontId="20" fillId="0" borderId="70" xfId="0" applyFont="1" applyBorder="1" applyAlignment="1">
      <alignment horizontal="center" vertical="center"/>
    </xf>
    <xf numFmtId="0" fontId="20" fillId="0" borderId="71" xfId="0" applyFont="1" applyBorder="1" applyAlignment="1">
      <alignment horizontal="center" vertical="center"/>
    </xf>
    <xf numFmtId="0" fontId="20" fillId="0" borderId="30" xfId="0" applyFont="1" applyBorder="1" applyAlignment="1">
      <alignment horizontal="center" vertical="center"/>
    </xf>
    <xf numFmtId="0" fontId="14" fillId="0" borderId="45" xfId="0" applyFont="1" applyBorder="1" applyAlignment="1">
      <alignment horizontal="center" vertical="center" shrinkToFit="1"/>
    </xf>
    <xf numFmtId="0" fontId="14" fillId="0" borderId="65" xfId="0" applyFont="1" applyBorder="1" applyAlignment="1">
      <alignment horizontal="center" vertical="center" shrinkToFit="1"/>
    </xf>
    <xf numFmtId="0" fontId="13" fillId="0" borderId="0" xfId="0" applyFont="1" applyAlignment="1">
      <alignment horizontal="center" vertical="top" textRotation="255"/>
    </xf>
    <xf numFmtId="0" fontId="13" fillId="0" borderId="11" xfId="0" applyFont="1" applyBorder="1" applyAlignment="1">
      <alignment horizontal="center" vertical="top" textRotation="255"/>
    </xf>
    <xf numFmtId="0" fontId="14" fillId="0" borderId="68" xfId="0" applyFont="1" applyBorder="1" applyAlignment="1">
      <alignment horizontal="center" vertical="top" textRotation="255" shrinkToFit="1"/>
    </xf>
    <xf numFmtId="0" fontId="14" fillId="0" borderId="69" xfId="0" applyFont="1" applyBorder="1" applyAlignment="1">
      <alignment horizontal="center" vertical="top" textRotation="255" shrinkToFit="1"/>
    </xf>
    <xf numFmtId="0" fontId="14" fillId="0" borderId="44" xfId="0" applyFont="1" applyBorder="1" applyAlignment="1">
      <alignment horizontal="center" vertical="top" textRotation="255" shrinkToFit="1"/>
    </xf>
    <xf numFmtId="0" fontId="17" fillId="0" borderId="0" xfId="0" applyFont="1" applyAlignment="1">
      <alignment horizontal="center" vertical="top" textRotation="255"/>
    </xf>
    <xf numFmtId="176" fontId="6" fillId="0" borderId="6" xfId="2" applyNumberFormat="1" applyFont="1" applyBorder="1" applyAlignment="1">
      <alignment horizontal="center" vertical="center" shrinkToFit="1"/>
    </xf>
    <xf numFmtId="176" fontId="6" fillId="0" borderId="74" xfId="2" applyNumberFormat="1" applyFont="1" applyBorder="1" applyAlignment="1">
      <alignment horizontal="center" vertical="center" shrinkToFit="1"/>
    </xf>
    <xf numFmtId="0" fontId="14" fillId="0" borderId="68" xfId="0" applyFont="1" applyBorder="1" applyAlignment="1">
      <alignment horizontal="center" vertical="center" textRotation="255" shrinkToFit="1"/>
    </xf>
    <xf numFmtId="0" fontId="14" fillId="0" borderId="69" xfId="0" applyFont="1" applyBorder="1" applyAlignment="1">
      <alignment horizontal="center" vertical="center" textRotation="255" shrinkToFit="1"/>
    </xf>
    <xf numFmtId="0" fontId="14" fillId="0" borderId="44" xfId="0" applyFont="1" applyBorder="1" applyAlignment="1">
      <alignment horizontal="center" vertical="center" textRotation="255" shrinkToFit="1"/>
    </xf>
  </cellXfs>
  <cellStyles count="10">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 name="標準 7" xfId="7" xr:uid="{00000000-0005-0000-0000-000007000000}"/>
    <cellStyle name="標準 8" xfId="8" xr:uid="{00000000-0005-0000-0000-000008000000}"/>
    <cellStyle name="標準 9"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showZeros="0" view="pageBreakPreview" topLeftCell="A4" zoomScale="85" zoomScaleNormal="100" zoomScaleSheetLayoutView="85" workbookViewId="0">
      <selection activeCell="E36" sqref="E36"/>
    </sheetView>
  </sheetViews>
  <sheetFormatPr defaultRowHeight="13.5" x14ac:dyDescent="0.15"/>
  <cols>
    <col min="1" max="1" width="3.375" style="1" customWidth="1"/>
    <col min="2" max="2" width="18.625" style="2" customWidth="1"/>
    <col min="3" max="6" width="21.5" style="1" customWidth="1"/>
    <col min="7" max="7" width="4.5" style="1" customWidth="1"/>
    <col min="8" max="8" width="15.5" style="1" customWidth="1"/>
    <col min="9" max="9" width="13.625" style="1" customWidth="1"/>
    <col min="10" max="10" width="2.375" style="1" customWidth="1"/>
    <col min="11" max="11" width="13.375" style="1" customWidth="1"/>
    <col min="12" max="13" width="9" style="1"/>
    <col min="14" max="14" width="9" style="1" customWidth="1"/>
    <col min="15" max="15" width="7.5" style="1" customWidth="1"/>
    <col min="16" max="16384" width="9" style="1"/>
  </cols>
  <sheetData>
    <row r="1" spans="1:12" ht="13.5" customHeight="1" x14ac:dyDescent="0.15">
      <c r="A1" s="318" t="s">
        <v>153</v>
      </c>
      <c r="B1" s="318"/>
      <c r="C1" s="318"/>
      <c r="D1" s="318"/>
      <c r="E1" s="318"/>
      <c r="F1" s="318"/>
      <c r="G1" s="318"/>
      <c r="H1" s="318"/>
      <c r="I1" s="318"/>
    </row>
    <row r="2" spans="1:12" ht="13.5" customHeight="1" x14ac:dyDescent="0.15">
      <c r="A2" s="318"/>
      <c r="B2" s="318"/>
      <c r="C2" s="318"/>
      <c r="D2" s="318"/>
      <c r="E2" s="318"/>
      <c r="F2" s="318"/>
      <c r="G2" s="318"/>
      <c r="H2" s="318"/>
      <c r="I2" s="318"/>
    </row>
    <row r="3" spans="1:12" ht="13.5" customHeight="1" thickBot="1" x14ac:dyDescent="0.2">
      <c r="A3" s="1" t="s">
        <v>443</v>
      </c>
      <c r="B3" s="1"/>
      <c r="C3" s="322" t="s">
        <v>154</v>
      </c>
      <c r="D3" s="322"/>
      <c r="E3" s="322"/>
      <c r="F3" s="322"/>
      <c r="G3" s="322"/>
      <c r="H3" s="317" t="s">
        <v>155</v>
      </c>
      <c r="I3" s="317"/>
    </row>
    <row r="4" spans="1:12" ht="13.5" customHeight="1" x14ac:dyDescent="0.15">
      <c r="A4" s="324"/>
      <c r="B4" s="325"/>
      <c r="C4" s="319" t="s">
        <v>168</v>
      </c>
      <c r="D4" s="319" t="s">
        <v>170</v>
      </c>
      <c r="E4" s="319" t="s">
        <v>173</v>
      </c>
      <c r="F4" s="320" t="s">
        <v>174</v>
      </c>
      <c r="H4" s="323" t="s">
        <v>166</v>
      </c>
      <c r="I4" s="323"/>
      <c r="J4" s="323"/>
      <c r="K4" s="323"/>
      <c r="L4" s="323"/>
    </row>
    <row r="5" spans="1:12" ht="13.5" customHeight="1" x14ac:dyDescent="0.15">
      <c r="A5" s="326"/>
      <c r="B5" s="327"/>
      <c r="C5" s="315"/>
      <c r="D5" s="315"/>
      <c r="E5" s="315"/>
      <c r="F5" s="321"/>
      <c r="H5" s="323"/>
      <c r="I5" s="323"/>
      <c r="J5" s="323"/>
      <c r="K5" s="323"/>
      <c r="L5" s="323"/>
    </row>
    <row r="6" spans="1:12" ht="13.5" customHeight="1" thickBot="1" x14ac:dyDescent="0.2">
      <c r="A6" s="326"/>
      <c r="B6" s="327"/>
      <c r="C6" s="315" t="s">
        <v>169</v>
      </c>
      <c r="D6" s="315" t="s">
        <v>171</v>
      </c>
      <c r="E6" s="315" t="s">
        <v>172</v>
      </c>
      <c r="F6" s="321" t="s">
        <v>198</v>
      </c>
      <c r="H6" s="1" t="s">
        <v>167</v>
      </c>
    </row>
    <row r="7" spans="1:12" ht="13.5" customHeight="1" x14ac:dyDescent="0.15">
      <c r="A7" s="328"/>
      <c r="B7" s="329"/>
      <c r="C7" s="315"/>
      <c r="D7" s="315"/>
      <c r="E7" s="315"/>
      <c r="F7" s="321"/>
      <c r="H7" s="341" t="s">
        <v>421</v>
      </c>
      <c r="I7" s="312" t="s">
        <v>422</v>
      </c>
      <c r="J7" s="312"/>
      <c r="K7" s="312"/>
      <c r="L7" s="330">
        <v>0.3</v>
      </c>
    </row>
    <row r="8" spans="1:12" ht="13.5" customHeight="1" thickBot="1" x14ac:dyDescent="0.2">
      <c r="A8" s="314" t="s">
        <v>145</v>
      </c>
      <c r="B8" s="310" t="s">
        <v>146</v>
      </c>
      <c r="C8" s="309">
        <v>3.3</v>
      </c>
      <c r="D8" s="309">
        <v>4.5</v>
      </c>
      <c r="E8" s="309">
        <v>7.2</v>
      </c>
      <c r="F8" s="311">
        <v>15.2</v>
      </c>
      <c r="H8" s="342"/>
      <c r="I8" s="313"/>
      <c r="J8" s="313"/>
      <c r="K8" s="313"/>
      <c r="L8" s="331"/>
    </row>
    <row r="9" spans="1:12" ht="13.5" customHeight="1" x14ac:dyDescent="0.15">
      <c r="A9" s="314"/>
      <c r="B9" s="310"/>
      <c r="C9" s="309"/>
      <c r="D9" s="309"/>
      <c r="E9" s="309"/>
      <c r="F9" s="311"/>
      <c r="J9" s="308" t="s">
        <v>423</v>
      </c>
      <c r="K9" s="308"/>
      <c r="L9" s="308"/>
    </row>
    <row r="10" spans="1:12" ht="13.5" customHeight="1" x14ac:dyDescent="0.15">
      <c r="A10" s="314"/>
      <c r="B10" s="310"/>
      <c r="C10" s="309"/>
      <c r="D10" s="309"/>
      <c r="E10" s="309"/>
      <c r="F10" s="311"/>
    </row>
    <row r="11" spans="1:12" ht="13.5" customHeight="1" x14ac:dyDescent="0.15">
      <c r="A11" s="314"/>
      <c r="B11" s="310" t="s">
        <v>147</v>
      </c>
      <c r="C11" s="309">
        <v>3.3</v>
      </c>
      <c r="D11" s="309">
        <v>4.5</v>
      </c>
      <c r="E11" s="309">
        <v>7.2</v>
      </c>
      <c r="F11" s="311">
        <v>15.2</v>
      </c>
    </row>
    <row r="12" spans="1:12" ht="13.5" customHeight="1" x14ac:dyDescent="0.15">
      <c r="A12" s="314"/>
      <c r="B12" s="310"/>
      <c r="C12" s="309"/>
      <c r="D12" s="309"/>
      <c r="E12" s="309"/>
      <c r="F12" s="311"/>
    </row>
    <row r="13" spans="1:12" ht="13.5" customHeight="1" x14ac:dyDescent="0.15">
      <c r="A13" s="314"/>
      <c r="B13" s="310"/>
      <c r="C13" s="309"/>
      <c r="D13" s="309"/>
      <c r="E13" s="309"/>
      <c r="F13" s="311"/>
    </row>
    <row r="14" spans="1:12" ht="13.5" customHeight="1" x14ac:dyDescent="0.15">
      <c r="A14" s="314"/>
      <c r="B14" s="310" t="s">
        <v>148</v>
      </c>
      <c r="C14" s="309">
        <v>3.3</v>
      </c>
      <c r="D14" s="309">
        <v>4.5</v>
      </c>
      <c r="E14" s="309">
        <v>7.2</v>
      </c>
      <c r="F14" s="311">
        <v>15.2</v>
      </c>
    </row>
    <row r="15" spans="1:12" ht="13.5" customHeight="1" x14ac:dyDescent="0.15">
      <c r="A15" s="314"/>
      <c r="B15" s="310"/>
      <c r="C15" s="309"/>
      <c r="D15" s="309"/>
      <c r="E15" s="309"/>
      <c r="F15" s="311"/>
    </row>
    <row r="16" spans="1:12" ht="13.5" customHeight="1" x14ac:dyDescent="0.15">
      <c r="A16" s="314"/>
      <c r="B16" s="310"/>
      <c r="C16" s="309"/>
      <c r="D16" s="309"/>
      <c r="E16" s="309"/>
      <c r="F16" s="311"/>
    </row>
    <row r="17" spans="1:9" ht="13.5" customHeight="1" x14ac:dyDescent="0.15">
      <c r="A17" s="314" t="s">
        <v>144</v>
      </c>
      <c r="B17" s="310" t="s">
        <v>149</v>
      </c>
      <c r="C17" s="309">
        <v>3</v>
      </c>
      <c r="D17" s="309">
        <v>4</v>
      </c>
      <c r="E17" s="309">
        <v>6</v>
      </c>
      <c r="F17" s="311">
        <v>12</v>
      </c>
    </row>
    <row r="18" spans="1:9" ht="13.5" customHeight="1" x14ac:dyDescent="0.15">
      <c r="A18" s="314"/>
      <c r="B18" s="310"/>
      <c r="C18" s="309"/>
      <c r="D18" s="309"/>
      <c r="E18" s="309"/>
      <c r="F18" s="311"/>
    </row>
    <row r="19" spans="1:9" ht="13.5" customHeight="1" x14ac:dyDescent="0.15">
      <c r="A19" s="314"/>
      <c r="B19" s="310"/>
      <c r="C19" s="309"/>
      <c r="D19" s="309"/>
      <c r="E19" s="309"/>
      <c r="F19" s="311"/>
    </row>
    <row r="20" spans="1:9" ht="13.5" customHeight="1" x14ac:dyDescent="0.15">
      <c r="A20" s="314"/>
      <c r="B20" s="310" t="s">
        <v>150</v>
      </c>
      <c r="C20" s="309">
        <v>3</v>
      </c>
      <c r="D20" s="309">
        <v>5</v>
      </c>
      <c r="E20" s="309">
        <v>8</v>
      </c>
      <c r="F20" s="311">
        <v>16</v>
      </c>
    </row>
    <row r="21" spans="1:9" ht="13.5" customHeight="1" x14ac:dyDescent="0.15">
      <c r="A21" s="314"/>
      <c r="B21" s="310"/>
      <c r="C21" s="309"/>
      <c r="D21" s="309"/>
      <c r="E21" s="309"/>
      <c r="F21" s="311"/>
    </row>
    <row r="22" spans="1:9" ht="13.5" customHeight="1" x14ac:dyDescent="0.15">
      <c r="A22" s="314"/>
      <c r="B22" s="310"/>
      <c r="C22" s="309"/>
      <c r="D22" s="309"/>
      <c r="E22" s="309"/>
      <c r="F22" s="311"/>
    </row>
    <row r="23" spans="1:9" ht="13.5" customHeight="1" x14ac:dyDescent="0.15">
      <c r="A23" s="314"/>
      <c r="B23" s="310" t="s">
        <v>151</v>
      </c>
      <c r="C23" s="309">
        <v>3</v>
      </c>
      <c r="D23" s="309">
        <v>6</v>
      </c>
      <c r="E23" s="309">
        <v>10</v>
      </c>
      <c r="F23" s="311">
        <v>15</v>
      </c>
    </row>
    <row r="24" spans="1:9" ht="13.5" customHeight="1" x14ac:dyDescent="0.15">
      <c r="A24" s="314"/>
      <c r="B24" s="310"/>
      <c r="C24" s="309"/>
      <c r="D24" s="309"/>
      <c r="E24" s="309"/>
      <c r="F24" s="311"/>
    </row>
    <row r="25" spans="1:9" ht="13.5" customHeight="1" x14ac:dyDescent="0.15">
      <c r="A25" s="314"/>
      <c r="B25" s="310"/>
      <c r="C25" s="309"/>
      <c r="D25" s="309"/>
      <c r="E25" s="309"/>
      <c r="F25" s="311"/>
    </row>
    <row r="26" spans="1:9" ht="13.5" customHeight="1" x14ac:dyDescent="0.15">
      <c r="A26" s="336" t="s">
        <v>143</v>
      </c>
      <c r="B26" s="310" t="s">
        <v>152</v>
      </c>
      <c r="C26" s="309">
        <v>3</v>
      </c>
      <c r="D26" s="309">
        <v>4</v>
      </c>
      <c r="E26" s="309">
        <v>7</v>
      </c>
      <c r="F26" s="311">
        <v>20</v>
      </c>
    </row>
    <row r="27" spans="1:9" ht="13.5" customHeight="1" x14ac:dyDescent="0.15">
      <c r="A27" s="337"/>
      <c r="B27" s="310"/>
      <c r="C27" s="309"/>
      <c r="D27" s="309"/>
      <c r="E27" s="309"/>
      <c r="F27" s="311"/>
    </row>
    <row r="28" spans="1:9" ht="13.5" customHeight="1" thickBot="1" x14ac:dyDescent="0.2">
      <c r="A28" s="338"/>
      <c r="B28" s="339"/>
      <c r="C28" s="340"/>
      <c r="D28" s="340"/>
      <c r="E28" s="340"/>
      <c r="F28" s="316"/>
    </row>
    <row r="29" spans="1:9" ht="13.5" customHeight="1" x14ac:dyDescent="0.15">
      <c r="A29" s="54" t="s">
        <v>419</v>
      </c>
      <c r="B29" s="53"/>
      <c r="C29" s="55"/>
      <c r="D29" s="55"/>
      <c r="E29" s="55"/>
      <c r="F29" s="55"/>
    </row>
    <row r="30" spans="1:9" ht="13.5" customHeight="1" x14ac:dyDescent="0.15">
      <c r="A30" s="307" t="s">
        <v>420</v>
      </c>
      <c r="B30" s="307"/>
      <c r="C30" s="307"/>
      <c r="D30" s="307"/>
      <c r="E30" s="307"/>
      <c r="F30" s="307"/>
      <c r="G30" s="307"/>
      <c r="H30" s="307"/>
      <c r="I30" s="307"/>
    </row>
    <row r="31" spans="1:9" ht="13.5" customHeight="1" x14ac:dyDescent="0.15"/>
    <row r="32" spans="1:9" ht="13.5" customHeight="1" x14ac:dyDescent="0.15">
      <c r="A32" s="343" t="s">
        <v>156</v>
      </c>
      <c r="B32" s="343"/>
      <c r="C32" s="343"/>
      <c r="D32" s="343"/>
      <c r="F32" s="343" t="s">
        <v>157</v>
      </c>
      <c r="G32" s="343"/>
      <c r="H32" s="343"/>
      <c r="I32" s="343"/>
    </row>
    <row r="33" spans="1:6" ht="15" customHeight="1" x14ac:dyDescent="0.15">
      <c r="A33" s="307" t="s">
        <v>158</v>
      </c>
      <c r="B33" s="307"/>
      <c r="C33" s="307"/>
      <c r="D33" s="307"/>
      <c r="F33" s="1" t="s">
        <v>199</v>
      </c>
    </row>
    <row r="34" spans="1:6" ht="15" customHeight="1" x14ac:dyDescent="0.15">
      <c r="A34" s="307" t="s">
        <v>159</v>
      </c>
      <c r="B34" s="307"/>
      <c r="C34" s="307"/>
      <c r="D34" s="307"/>
      <c r="F34" s="1" t="s">
        <v>271</v>
      </c>
    </row>
    <row r="35" spans="1:6" ht="15" customHeight="1" x14ac:dyDescent="0.15">
      <c r="A35" s="307" t="s">
        <v>160</v>
      </c>
      <c r="B35" s="307"/>
      <c r="C35" s="307"/>
      <c r="D35" s="307"/>
      <c r="F35" s="1" t="s">
        <v>272</v>
      </c>
    </row>
    <row r="36" spans="1:6" ht="15" customHeight="1" x14ac:dyDescent="0.15">
      <c r="A36" s="307" t="s">
        <v>161</v>
      </c>
      <c r="B36" s="307"/>
      <c r="C36" s="307"/>
      <c r="D36" s="307"/>
      <c r="F36" s="1" t="s">
        <v>162</v>
      </c>
    </row>
    <row r="37" spans="1:6" ht="15" customHeight="1" x14ac:dyDescent="0.15">
      <c r="A37" s="307" t="s">
        <v>424</v>
      </c>
      <c r="B37" s="307"/>
      <c r="C37" s="307"/>
      <c r="D37" s="307"/>
      <c r="E37" s="307"/>
      <c r="F37" s="1" t="s">
        <v>163</v>
      </c>
    </row>
    <row r="38" spans="1:6" ht="15" customHeight="1" x14ac:dyDescent="0.15">
      <c r="A38" s="334" t="s">
        <v>425</v>
      </c>
      <c r="B38" s="334"/>
      <c r="C38" s="3" t="s">
        <v>426</v>
      </c>
      <c r="D38" s="3" t="s">
        <v>427</v>
      </c>
      <c r="F38" s="1" t="s">
        <v>164</v>
      </c>
    </row>
    <row r="39" spans="1:6" ht="15" customHeight="1" x14ac:dyDescent="0.15">
      <c r="A39" s="335" t="s">
        <v>428</v>
      </c>
      <c r="B39" s="333" t="s">
        <v>429</v>
      </c>
      <c r="C39" s="333" t="s">
        <v>430</v>
      </c>
      <c r="D39" s="333" t="s">
        <v>430</v>
      </c>
      <c r="F39" s="1" t="s">
        <v>165</v>
      </c>
    </row>
    <row r="40" spans="1:6" ht="15" customHeight="1" x14ac:dyDescent="0.15">
      <c r="A40" s="335"/>
      <c r="B40" s="333"/>
      <c r="C40" s="333"/>
      <c r="D40" s="333"/>
      <c r="F40" s="1" t="s">
        <v>192</v>
      </c>
    </row>
    <row r="41" spans="1:6" ht="15" customHeight="1" x14ac:dyDescent="0.15">
      <c r="A41" s="335"/>
      <c r="B41" s="334" t="s">
        <v>431</v>
      </c>
      <c r="C41" s="333" t="s">
        <v>430</v>
      </c>
      <c r="D41" s="333" t="s">
        <v>430</v>
      </c>
      <c r="F41" s="1" t="s">
        <v>193</v>
      </c>
    </row>
    <row r="42" spans="1:6" ht="15" customHeight="1" x14ac:dyDescent="0.15">
      <c r="A42" s="335"/>
      <c r="B42" s="334"/>
      <c r="C42" s="333"/>
      <c r="D42" s="333"/>
      <c r="F42" s="1" t="s">
        <v>190</v>
      </c>
    </row>
    <row r="43" spans="1:6" ht="15" customHeight="1" x14ac:dyDescent="0.15">
      <c r="A43" s="335" t="s">
        <v>432</v>
      </c>
      <c r="B43" s="334" t="s">
        <v>433</v>
      </c>
      <c r="C43" s="333" t="s">
        <v>434</v>
      </c>
      <c r="D43" s="333" t="s">
        <v>434</v>
      </c>
      <c r="F43" s="1" t="s">
        <v>191</v>
      </c>
    </row>
    <row r="44" spans="1:6" ht="15" customHeight="1" x14ac:dyDescent="0.15">
      <c r="A44" s="335"/>
      <c r="B44" s="334"/>
      <c r="C44" s="333"/>
      <c r="D44" s="333"/>
      <c r="F44" s="1" t="s">
        <v>201</v>
      </c>
    </row>
    <row r="45" spans="1:6" ht="15" customHeight="1" x14ac:dyDescent="0.15">
      <c r="A45" s="335"/>
      <c r="B45" s="334" t="s">
        <v>435</v>
      </c>
      <c r="C45" s="333" t="s">
        <v>436</v>
      </c>
      <c r="D45" s="333" t="s">
        <v>436</v>
      </c>
      <c r="F45" s="1" t="s">
        <v>202</v>
      </c>
    </row>
    <row r="46" spans="1:6" ht="15" customHeight="1" x14ac:dyDescent="0.15">
      <c r="A46" s="335"/>
      <c r="B46" s="334"/>
      <c r="C46" s="333"/>
      <c r="D46" s="333"/>
    </row>
    <row r="47" spans="1:6" ht="15" customHeight="1" x14ac:dyDescent="0.15">
      <c r="A47" s="332" t="s">
        <v>437</v>
      </c>
      <c r="B47" s="332"/>
      <c r="C47" s="332"/>
      <c r="D47" s="332"/>
    </row>
    <row r="48" spans="1:6" ht="15" customHeight="1" x14ac:dyDescent="0.15">
      <c r="A48" s="307" t="s">
        <v>194</v>
      </c>
      <c r="B48" s="307"/>
      <c r="C48" s="307"/>
      <c r="D48" s="307"/>
    </row>
  </sheetData>
  <mergeCells count="80">
    <mergeCell ref="F20:F22"/>
    <mergeCell ref="F11:F13"/>
    <mergeCell ref="H7:H8"/>
    <mergeCell ref="D39:D40"/>
    <mergeCell ref="C20:C22"/>
    <mergeCell ref="C17:C19"/>
    <mergeCell ref="C23:C25"/>
    <mergeCell ref="A32:D32"/>
    <mergeCell ref="F32:I32"/>
    <mergeCell ref="A33:D33"/>
    <mergeCell ref="A39:A42"/>
    <mergeCell ref="D41:D42"/>
    <mergeCell ref="B41:B42"/>
    <mergeCell ref="B20:B22"/>
    <mergeCell ref="F23:F25"/>
    <mergeCell ref="F17:F19"/>
    <mergeCell ref="F14:F16"/>
    <mergeCell ref="B11:B13"/>
    <mergeCell ref="A38:B38"/>
    <mergeCell ref="E20:E22"/>
    <mergeCell ref="D17:D19"/>
    <mergeCell ref="B17:B19"/>
    <mergeCell ref="D23:D25"/>
    <mergeCell ref="E23:E25"/>
    <mergeCell ref="A26:A28"/>
    <mergeCell ref="B26:B28"/>
    <mergeCell ref="C26:C28"/>
    <mergeCell ref="D26:D28"/>
    <mergeCell ref="E26:E28"/>
    <mergeCell ref="E17:E19"/>
    <mergeCell ref="D20:D22"/>
    <mergeCell ref="B23:B25"/>
    <mergeCell ref="A47:D47"/>
    <mergeCell ref="A48:D48"/>
    <mergeCell ref="A34:D34"/>
    <mergeCell ref="A35:D35"/>
    <mergeCell ref="A36:D36"/>
    <mergeCell ref="A37:E37"/>
    <mergeCell ref="D45:D46"/>
    <mergeCell ref="D43:D44"/>
    <mergeCell ref="C45:C46"/>
    <mergeCell ref="C43:C44"/>
    <mergeCell ref="B45:B46"/>
    <mergeCell ref="B43:B44"/>
    <mergeCell ref="B39:B40"/>
    <mergeCell ref="C39:C40"/>
    <mergeCell ref="C41:C42"/>
    <mergeCell ref="A43:A46"/>
    <mergeCell ref="H3:I3"/>
    <mergeCell ref="A1:I2"/>
    <mergeCell ref="C4:C5"/>
    <mergeCell ref="D4:D5"/>
    <mergeCell ref="E4:E5"/>
    <mergeCell ref="F4:F5"/>
    <mergeCell ref="C3:G3"/>
    <mergeCell ref="H4:L5"/>
    <mergeCell ref="A4:B7"/>
    <mergeCell ref="L7:L8"/>
    <mergeCell ref="A8:A16"/>
    <mergeCell ref="C8:C10"/>
    <mergeCell ref="F6:F7"/>
    <mergeCell ref="D11:D13"/>
    <mergeCell ref="E11:E13"/>
    <mergeCell ref="D8:D10"/>
    <mergeCell ref="A30:I30"/>
    <mergeCell ref="J9:L9"/>
    <mergeCell ref="E14:E16"/>
    <mergeCell ref="B14:B16"/>
    <mergeCell ref="C11:C13"/>
    <mergeCell ref="C14:C16"/>
    <mergeCell ref="D14:D16"/>
    <mergeCell ref="F8:F10"/>
    <mergeCell ref="I7:K8"/>
    <mergeCell ref="A17:A25"/>
    <mergeCell ref="C6:C7"/>
    <mergeCell ref="D6:D7"/>
    <mergeCell ref="E6:E7"/>
    <mergeCell ref="E8:E10"/>
    <mergeCell ref="F26:F28"/>
    <mergeCell ref="B8:B10"/>
  </mergeCells>
  <phoneticPr fontId="3"/>
  <pageMargins left="0.70866141732283472" right="0.70866141732283472" top="0.74803149606299213" bottom="0.74803149606299213" header="0.31496062992125984" footer="0.31496062992125984"/>
  <pageSetup paperSize="9" scale="79"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R103"/>
  <sheetViews>
    <sheetView showZeros="0" view="pageBreakPreview" zoomScale="60" zoomScaleNormal="55" workbookViewId="0">
      <selection activeCell="O14" sqref="O14"/>
    </sheetView>
  </sheetViews>
  <sheetFormatPr defaultRowHeight="13.5" x14ac:dyDescent="0.15"/>
  <cols>
    <col min="1" max="1" width="6.5" style="4" customWidth="1"/>
    <col min="2" max="2" width="26.375" style="4" customWidth="1"/>
    <col min="3" max="16" width="13.625" style="4" customWidth="1"/>
    <col min="17" max="17" width="15.5" style="4" customWidth="1"/>
    <col min="18" max="18" width="15.625" style="4" customWidth="1"/>
    <col min="19" max="16384" width="9" style="4"/>
  </cols>
  <sheetData>
    <row r="1" spans="1:18" ht="30" customHeight="1" x14ac:dyDescent="0.15">
      <c r="A1" s="5"/>
      <c r="B1" s="5"/>
      <c r="C1" s="376" t="s">
        <v>116</v>
      </c>
      <c r="D1" s="376"/>
      <c r="E1" s="376"/>
      <c r="F1" s="376"/>
      <c r="G1" s="376"/>
      <c r="H1" s="376"/>
      <c r="I1" s="376"/>
      <c r="J1" s="376"/>
      <c r="K1" s="376"/>
      <c r="L1" s="376"/>
      <c r="M1" s="376"/>
      <c r="N1" s="376"/>
      <c r="O1" s="376"/>
      <c r="P1" s="6"/>
      <c r="Q1" s="6"/>
    </row>
    <row r="2" spans="1:18" ht="30" customHeight="1" thickBot="1" x14ac:dyDescent="0.25">
      <c r="A2" s="5"/>
      <c r="B2" s="5"/>
      <c r="C2" s="376"/>
      <c r="D2" s="376"/>
      <c r="E2" s="376"/>
      <c r="F2" s="376"/>
      <c r="G2" s="376"/>
      <c r="H2" s="376"/>
      <c r="I2" s="376"/>
      <c r="J2" s="376"/>
      <c r="K2" s="376"/>
      <c r="L2" s="376"/>
      <c r="M2" s="376"/>
      <c r="N2" s="376"/>
      <c r="O2" s="376"/>
      <c r="P2" s="375" t="s">
        <v>442</v>
      </c>
      <c r="Q2" s="375"/>
      <c r="R2" s="375"/>
    </row>
    <row r="3" spans="1:18" ht="30" customHeight="1" x14ac:dyDescent="0.15">
      <c r="A3" s="345"/>
      <c r="B3" s="346"/>
      <c r="C3" s="359" t="s">
        <v>109</v>
      </c>
      <c r="D3" s="360"/>
      <c r="E3" s="359" t="s">
        <v>110</v>
      </c>
      <c r="F3" s="360"/>
      <c r="G3" s="359" t="s">
        <v>111</v>
      </c>
      <c r="H3" s="360"/>
      <c r="I3" s="359" t="s">
        <v>112</v>
      </c>
      <c r="J3" s="360"/>
      <c r="K3" s="359" t="s">
        <v>113</v>
      </c>
      <c r="L3" s="360"/>
      <c r="M3" s="359" t="s">
        <v>114</v>
      </c>
      <c r="N3" s="360"/>
      <c r="O3" s="359" t="s">
        <v>8</v>
      </c>
      <c r="P3" s="360"/>
      <c r="Q3" s="377" t="s">
        <v>115</v>
      </c>
      <c r="R3" s="378"/>
    </row>
    <row r="4" spans="1:18" ht="30" customHeight="1" x14ac:dyDescent="0.15">
      <c r="A4" s="347"/>
      <c r="B4" s="348"/>
      <c r="C4" s="7" t="s">
        <v>10</v>
      </c>
      <c r="D4" s="7" t="s">
        <v>141</v>
      </c>
      <c r="E4" s="7" t="s">
        <v>10</v>
      </c>
      <c r="F4" s="7" t="s">
        <v>141</v>
      </c>
      <c r="G4" s="7" t="s">
        <v>10</v>
      </c>
      <c r="H4" s="7" t="s">
        <v>141</v>
      </c>
      <c r="I4" s="7" t="s">
        <v>10</v>
      </c>
      <c r="J4" s="7" t="s">
        <v>141</v>
      </c>
      <c r="K4" s="7" t="s">
        <v>10</v>
      </c>
      <c r="L4" s="7" t="s">
        <v>141</v>
      </c>
      <c r="M4" s="7" t="s">
        <v>10</v>
      </c>
      <c r="N4" s="7" t="s">
        <v>141</v>
      </c>
      <c r="O4" s="7" t="s">
        <v>10</v>
      </c>
      <c r="P4" s="7" t="s">
        <v>141</v>
      </c>
      <c r="Q4" s="7" t="s">
        <v>10</v>
      </c>
      <c r="R4" s="36" t="s">
        <v>141</v>
      </c>
    </row>
    <row r="5" spans="1:18" ht="30" customHeight="1" x14ac:dyDescent="0.15">
      <c r="A5" s="349" t="s">
        <v>117</v>
      </c>
      <c r="B5" s="8" t="s">
        <v>122</v>
      </c>
      <c r="C5" s="9">
        <f>明細!C33</f>
        <v>4300</v>
      </c>
      <c r="D5" s="9">
        <f>明細!D33</f>
        <v>0</v>
      </c>
      <c r="E5" s="9">
        <f>明細!F33</f>
        <v>1410</v>
      </c>
      <c r="F5" s="9">
        <f>明細!G33</f>
        <v>0</v>
      </c>
      <c r="G5" s="9">
        <f>明細!I33</f>
        <v>5560</v>
      </c>
      <c r="H5" s="9">
        <f>明細!J33</f>
        <v>0</v>
      </c>
      <c r="I5" s="9">
        <f>明細!L33</f>
        <v>515</v>
      </c>
      <c r="J5" s="9">
        <f>明細!M33</f>
        <v>0</v>
      </c>
      <c r="K5" s="9">
        <f>明細!O33</f>
        <v>38060</v>
      </c>
      <c r="L5" s="9">
        <f>明細!P33</f>
        <v>0</v>
      </c>
      <c r="M5" s="9">
        <f>明細!R33</f>
        <v>350</v>
      </c>
      <c r="N5" s="9">
        <f>明細!S33</f>
        <v>0</v>
      </c>
      <c r="O5" s="10">
        <f>明細!U33</f>
        <v>1230</v>
      </c>
      <c r="P5" s="10">
        <f>明細!V33</f>
        <v>0</v>
      </c>
      <c r="Q5" s="9">
        <f>SUM(C5,E5,G5,I5,K5,M5,O5)</f>
        <v>51425</v>
      </c>
      <c r="R5" s="9">
        <f>SUM(D5,F5,H5,J5,L5,N5,P5)</f>
        <v>0</v>
      </c>
    </row>
    <row r="6" spans="1:18" ht="30" customHeight="1" x14ac:dyDescent="0.15">
      <c r="A6" s="349"/>
      <c r="B6" s="39" t="s">
        <v>123</v>
      </c>
      <c r="C6" s="9">
        <f>明細!C53</f>
        <v>325</v>
      </c>
      <c r="D6" s="9">
        <f>明細!D53</f>
        <v>0</v>
      </c>
      <c r="E6" s="9">
        <f>明細!F53</f>
        <v>95</v>
      </c>
      <c r="F6" s="9">
        <f>明細!G53</f>
        <v>0</v>
      </c>
      <c r="G6" s="9">
        <f>明細!I53</f>
        <v>810</v>
      </c>
      <c r="H6" s="9">
        <f>明細!J53</f>
        <v>0</v>
      </c>
      <c r="I6" s="9">
        <f>明細!L53</f>
        <v>80</v>
      </c>
      <c r="J6" s="9">
        <f>明細!M53</f>
        <v>0</v>
      </c>
      <c r="K6" s="9">
        <f>明細!O53</f>
        <v>8650</v>
      </c>
      <c r="L6" s="9">
        <f>明細!P53</f>
        <v>0</v>
      </c>
      <c r="M6" s="9">
        <f>明細!R53</f>
        <v>20</v>
      </c>
      <c r="N6" s="9">
        <f>明細!S53</f>
        <v>0</v>
      </c>
      <c r="O6" s="10">
        <f>明細!U53</f>
        <v>130</v>
      </c>
      <c r="P6" s="10">
        <f>明細!V53</f>
        <v>0</v>
      </c>
      <c r="Q6" s="9">
        <f>SUM(C6,E6,G6,I6,K6,M6,O6)</f>
        <v>10110</v>
      </c>
      <c r="R6" s="9">
        <f>SUM(D6,F6,H6,J6,L6,N6,P6)</f>
        <v>0</v>
      </c>
    </row>
    <row r="7" spans="1:18" ht="30" customHeight="1" x14ac:dyDescent="0.15">
      <c r="A7" s="349"/>
      <c r="B7" s="39" t="s">
        <v>124</v>
      </c>
      <c r="C7" s="9">
        <f>明細!C60</f>
        <v>85</v>
      </c>
      <c r="D7" s="9">
        <f>明細!D60</f>
        <v>0</v>
      </c>
      <c r="E7" s="9">
        <f>明細!F60</f>
        <v>30</v>
      </c>
      <c r="F7" s="9">
        <f>明細!G60</f>
        <v>0</v>
      </c>
      <c r="G7" s="9">
        <f>明細!I60</f>
        <v>320</v>
      </c>
      <c r="H7" s="9">
        <f>明細!J60</f>
        <v>0</v>
      </c>
      <c r="I7" s="9">
        <f>明細!L60</f>
        <v>25</v>
      </c>
      <c r="J7" s="9">
        <f>明細!M60</f>
        <v>0</v>
      </c>
      <c r="K7" s="9">
        <f>明細!O60</f>
        <v>3120</v>
      </c>
      <c r="L7" s="9">
        <f>明細!P60</f>
        <v>0</v>
      </c>
      <c r="M7" s="9"/>
      <c r="N7" s="9"/>
      <c r="O7" s="10">
        <f>明細!U60</f>
        <v>45</v>
      </c>
      <c r="P7" s="10">
        <f>明細!V60</f>
        <v>0</v>
      </c>
      <c r="Q7" s="9">
        <f>SUM(O7,M7,K7,I7,G7,E7,C7)</f>
        <v>3625</v>
      </c>
      <c r="R7" s="9">
        <f>SUM(P7,N7,L7,J7,H7,F7,D7)</f>
        <v>0</v>
      </c>
    </row>
    <row r="8" spans="1:18" ht="30" customHeight="1" thickBot="1" x14ac:dyDescent="0.2">
      <c r="A8" s="350"/>
      <c r="B8" s="15" t="s">
        <v>125</v>
      </c>
      <c r="C8" s="16">
        <f>明細!C70</f>
        <v>425</v>
      </c>
      <c r="D8" s="16">
        <f>明細!D70</f>
        <v>0</v>
      </c>
      <c r="E8" s="16">
        <f>明細!F70</f>
        <v>75</v>
      </c>
      <c r="F8" s="16">
        <f>明細!G70</f>
        <v>0</v>
      </c>
      <c r="G8" s="16">
        <f>明細!I70</f>
        <v>790</v>
      </c>
      <c r="H8" s="16">
        <f>明細!J70</f>
        <v>0</v>
      </c>
      <c r="I8" s="16">
        <f>明細!L70</f>
        <v>65</v>
      </c>
      <c r="J8" s="16">
        <f>明細!M70</f>
        <v>0</v>
      </c>
      <c r="K8" s="16">
        <f>明細!O70</f>
        <v>6810</v>
      </c>
      <c r="L8" s="16">
        <f>明細!P70</f>
        <v>0</v>
      </c>
      <c r="M8" s="16">
        <f>明細!R70</f>
        <v>30</v>
      </c>
      <c r="N8" s="16">
        <f>明細!S70</f>
        <v>0</v>
      </c>
      <c r="O8" s="17">
        <f>明細!U70</f>
        <v>130</v>
      </c>
      <c r="P8" s="17">
        <f>明細!V70</f>
        <v>0</v>
      </c>
      <c r="Q8" s="14">
        <f>SUM(O8,M8,K8,I8,G8,E8,C8)</f>
        <v>8325</v>
      </c>
      <c r="R8" s="14">
        <f>SUM(P8,N8,L8,J8,H8,F8,D8)</f>
        <v>0</v>
      </c>
    </row>
    <row r="9" spans="1:18" s="38" customFormat="1" ht="30" customHeight="1" thickBot="1" x14ac:dyDescent="0.2">
      <c r="A9" s="357" t="s">
        <v>126</v>
      </c>
      <c r="B9" s="358"/>
      <c r="C9" s="45">
        <f t="shared" ref="C9:R9" si="0">SUM(C5:C8)</f>
        <v>5135</v>
      </c>
      <c r="D9" s="45">
        <f t="shared" si="0"/>
        <v>0</v>
      </c>
      <c r="E9" s="45">
        <f t="shared" si="0"/>
        <v>1610</v>
      </c>
      <c r="F9" s="45">
        <f t="shared" si="0"/>
        <v>0</v>
      </c>
      <c r="G9" s="45">
        <f t="shared" si="0"/>
        <v>7480</v>
      </c>
      <c r="H9" s="45">
        <f t="shared" si="0"/>
        <v>0</v>
      </c>
      <c r="I9" s="45">
        <f t="shared" si="0"/>
        <v>685</v>
      </c>
      <c r="J9" s="45">
        <f t="shared" si="0"/>
        <v>0</v>
      </c>
      <c r="K9" s="45">
        <f t="shared" si="0"/>
        <v>56640</v>
      </c>
      <c r="L9" s="45">
        <f t="shared" si="0"/>
        <v>0</v>
      </c>
      <c r="M9" s="45">
        <f t="shared" si="0"/>
        <v>400</v>
      </c>
      <c r="N9" s="45">
        <f t="shared" si="0"/>
        <v>0</v>
      </c>
      <c r="O9" s="45">
        <f t="shared" si="0"/>
        <v>1535</v>
      </c>
      <c r="P9" s="45">
        <f t="shared" si="0"/>
        <v>0</v>
      </c>
      <c r="Q9" s="45">
        <f t="shared" si="0"/>
        <v>73485</v>
      </c>
      <c r="R9" s="45">
        <f t="shared" si="0"/>
        <v>0</v>
      </c>
    </row>
    <row r="10" spans="1:18" ht="30" customHeight="1" x14ac:dyDescent="0.15">
      <c r="A10" s="351" t="s">
        <v>118</v>
      </c>
      <c r="B10" s="13" t="s">
        <v>127</v>
      </c>
      <c r="C10" s="18">
        <f>明細!C89</f>
        <v>700</v>
      </c>
      <c r="D10" s="18">
        <f>明細!D89</f>
        <v>0</v>
      </c>
      <c r="E10" s="18">
        <f>明細!F89</f>
        <v>375</v>
      </c>
      <c r="F10" s="18">
        <f>明細!G89</f>
        <v>0</v>
      </c>
      <c r="G10" s="18">
        <f>明細!I89</f>
        <v>1470</v>
      </c>
      <c r="H10" s="18">
        <f>明細!J89</f>
        <v>0</v>
      </c>
      <c r="I10" s="18">
        <f>明細!L89</f>
        <v>215</v>
      </c>
      <c r="J10" s="18">
        <f>明細!M89</f>
        <v>0</v>
      </c>
      <c r="K10" s="18">
        <f>明細!O89</f>
        <v>12660</v>
      </c>
      <c r="L10" s="18">
        <f>明細!P89</f>
        <v>0</v>
      </c>
      <c r="M10" s="18">
        <f>明細!R89</f>
        <v>130</v>
      </c>
      <c r="N10" s="18">
        <f>明細!S89</f>
        <v>0</v>
      </c>
      <c r="O10" s="19">
        <f>明細!U89</f>
        <v>385</v>
      </c>
      <c r="P10" s="19">
        <f>明細!V89</f>
        <v>0</v>
      </c>
      <c r="Q10" s="18">
        <f>SUM(O10,M10,K10,I10,G10,E10,C10)</f>
        <v>15935</v>
      </c>
      <c r="R10" s="18">
        <f>SUM(P10,N10,L10,J10,H10,F10,D10)</f>
        <v>0</v>
      </c>
    </row>
    <row r="11" spans="1:18" ht="30" customHeight="1" thickBot="1" x14ac:dyDescent="0.2">
      <c r="A11" s="350"/>
      <c r="B11" s="15" t="s">
        <v>128</v>
      </c>
      <c r="C11" s="16">
        <f>明細!C104</f>
        <v>430</v>
      </c>
      <c r="D11" s="16">
        <f>明細!D104</f>
        <v>0</v>
      </c>
      <c r="E11" s="16">
        <f>明細!F104</f>
        <v>290</v>
      </c>
      <c r="F11" s="16">
        <f>明細!G104</f>
        <v>0</v>
      </c>
      <c r="G11" s="16">
        <f>明細!I104</f>
        <v>1870</v>
      </c>
      <c r="H11" s="16">
        <f>明細!J104</f>
        <v>0</v>
      </c>
      <c r="I11" s="16">
        <f>明細!L104</f>
        <v>135</v>
      </c>
      <c r="J11" s="16">
        <f>明細!M104</f>
        <v>0</v>
      </c>
      <c r="K11" s="16">
        <f>明細!O104</f>
        <v>14400</v>
      </c>
      <c r="L11" s="16">
        <f>明細!P104</f>
        <v>0</v>
      </c>
      <c r="M11" s="16">
        <f>明細!R104</f>
        <v>160</v>
      </c>
      <c r="N11" s="16">
        <f>明細!S104</f>
        <v>0</v>
      </c>
      <c r="O11" s="17">
        <f>明細!U104</f>
        <v>180</v>
      </c>
      <c r="P11" s="17">
        <f>明細!V104</f>
        <v>0</v>
      </c>
      <c r="Q11" s="16">
        <f>SUM(O11,M11,K11,I11,G11,E11,C11)</f>
        <v>17465</v>
      </c>
      <c r="R11" s="16">
        <f>SUM(P11,N11,L11,J11,H11,F11,D11)</f>
        <v>0</v>
      </c>
    </row>
    <row r="12" spans="1:18" s="38" customFormat="1" ht="30" customHeight="1" thickBot="1" x14ac:dyDescent="0.2">
      <c r="A12" s="357" t="s">
        <v>129</v>
      </c>
      <c r="B12" s="358"/>
      <c r="C12" s="45">
        <f>SUM(C10:C11)</f>
        <v>1130</v>
      </c>
      <c r="D12" s="45">
        <f>SUM(D10:D11)</f>
        <v>0</v>
      </c>
      <c r="E12" s="45">
        <f t="shared" ref="E12:Q12" si="1">SUM(E10:E11)</f>
        <v>665</v>
      </c>
      <c r="F12" s="45">
        <f>SUM(F10:F11)</f>
        <v>0</v>
      </c>
      <c r="G12" s="45">
        <f t="shared" si="1"/>
        <v>3340</v>
      </c>
      <c r="H12" s="45">
        <f>SUM(H10:H11)</f>
        <v>0</v>
      </c>
      <c r="I12" s="45">
        <f t="shared" si="1"/>
        <v>350</v>
      </c>
      <c r="J12" s="45">
        <f>SUM(J10:J11)</f>
        <v>0</v>
      </c>
      <c r="K12" s="45">
        <f t="shared" si="1"/>
        <v>27060</v>
      </c>
      <c r="L12" s="45">
        <f>SUM(L10:L11)</f>
        <v>0</v>
      </c>
      <c r="M12" s="45">
        <f t="shared" si="1"/>
        <v>290</v>
      </c>
      <c r="N12" s="45">
        <f>SUM(N10:N11)</f>
        <v>0</v>
      </c>
      <c r="O12" s="45">
        <f t="shared" si="1"/>
        <v>565</v>
      </c>
      <c r="P12" s="45">
        <f>SUM(P10:P11)</f>
        <v>0</v>
      </c>
      <c r="Q12" s="45">
        <f t="shared" si="1"/>
        <v>33400</v>
      </c>
      <c r="R12" s="45">
        <f>SUM(R10:R11)</f>
        <v>0</v>
      </c>
    </row>
    <row r="13" spans="1:18" ht="30" customHeight="1" x14ac:dyDescent="0.15">
      <c r="A13" s="352" t="s">
        <v>119</v>
      </c>
      <c r="B13" s="13" t="s">
        <v>130</v>
      </c>
      <c r="C13" s="52">
        <f>明細!C140</f>
        <v>2700</v>
      </c>
      <c r="D13" s="52">
        <f>明細!D140</f>
        <v>0</v>
      </c>
      <c r="E13" s="19">
        <f>明細!F140</f>
        <v>605</v>
      </c>
      <c r="F13" s="19">
        <f>明細!G140</f>
        <v>0</v>
      </c>
      <c r="G13" s="19">
        <f>明細!I140</f>
        <v>5250</v>
      </c>
      <c r="H13" s="19">
        <f>明細!J140</f>
        <v>0</v>
      </c>
      <c r="I13" s="19">
        <f>明細!L140</f>
        <v>340</v>
      </c>
      <c r="J13" s="19">
        <f>明細!M140</f>
        <v>0</v>
      </c>
      <c r="K13" s="19">
        <f>明細!O140</f>
        <v>23510</v>
      </c>
      <c r="L13" s="19">
        <f>明細!P140</f>
        <v>0</v>
      </c>
      <c r="M13" s="19">
        <f>明細!R140</f>
        <v>4070</v>
      </c>
      <c r="N13" s="19">
        <f>明細!S140</f>
        <v>0</v>
      </c>
      <c r="O13" s="19">
        <f>明細!U140</f>
        <v>840</v>
      </c>
      <c r="P13" s="19">
        <f>明細!V140</f>
        <v>0</v>
      </c>
      <c r="Q13" s="18">
        <f t="shared" ref="Q13:R17" si="2">SUM(O13,M13,K13,I13,G13,E13,C13)</f>
        <v>37315</v>
      </c>
      <c r="R13" s="18">
        <f t="shared" si="2"/>
        <v>0</v>
      </c>
    </row>
    <row r="14" spans="1:18" ht="30" customHeight="1" x14ac:dyDescent="0.15">
      <c r="A14" s="349"/>
      <c r="B14" s="8" t="s">
        <v>131</v>
      </c>
      <c r="C14" s="10">
        <f>明細!C163</f>
        <v>440</v>
      </c>
      <c r="D14" s="10">
        <f>明細!D163</f>
        <v>0</v>
      </c>
      <c r="E14" s="10">
        <f>明細!F163</f>
        <v>245</v>
      </c>
      <c r="F14" s="10">
        <f>明細!G163</f>
        <v>0</v>
      </c>
      <c r="G14" s="10">
        <f>明細!I163</f>
        <v>1980</v>
      </c>
      <c r="H14" s="10">
        <f>明細!J163</f>
        <v>0</v>
      </c>
      <c r="I14" s="10">
        <f>明細!L163</f>
        <v>80</v>
      </c>
      <c r="J14" s="10">
        <f>明細!M163</f>
        <v>0</v>
      </c>
      <c r="K14" s="10">
        <f>明細!O163</f>
        <v>11070</v>
      </c>
      <c r="L14" s="10">
        <f>明細!P163</f>
        <v>0</v>
      </c>
      <c r="M14" s="10">
        <f>明細!R163</f>
        <v>670</v>
      </c>
      <c r="N14" s="10">
        <f>明細!S163</f>
        <v>0</v>
      </c>
      <c r="O14" s="10">
        <f>明細!U163</f>
        <v>320</v>
      </c>
      <c r="P14" s="10">
        <f>明細!V163</f>
        <v>0</v>
      </c>
      <c r="Q14" s="9">
        <f t="shared" si="2"/>
        <v>14805</v>
      </c>
      <c r="R14" s="9">
        <f t="shared" si="2"/>
        <v>0</v>
      </c>
    </row>
    <row r="15" spans="1:18" ht="30" customHeight="1" x14ac:dyDescent="0.15">
      <c r="A15" s="349"/>
      <c r="B15" s="8" t="s">
        <v>132</v>
      </c>
      <c r="C15" s="10">
        <f>明細!C176</f>
        <v>240</v>
      </c>
      <c r="D15" s="10">
        <f>明細!D176</f>
        <v>0</v>
      </c>
      <c r="E15" s="10">
        <f>明細!F176</f>
        <v>305</v>
      </c>
      <c r="F15" s="10">
        <f>明細!G176</f>
        <v>0</v>
      </c>
      <c r="G15" s="10">
        <f>明細!I176</f>
        <v>1100</v>
      </c>
      <c r="H15" s="10">
        <f>明細!J176</f>
        <v>0</v>
      </c>
      <c r="I15" s="10">
        <f>明細!L176</f>
        <v>120</v>
      </c>
      <c r="J15" s="10">
        <f>明細!M176</f>
        <v>0</v>
      </c>
      <c r="K15" s="10">
        <f>明細!O176</f>
        <v>8060</v>
      </c>
      <c r="L15" s="10">
        <f>明細!P176</f>
        <v>0</v>
      </c>
      <c r="M15" s="10">
        <f>明細!R176</f>
        <v>2060</v>
      </c>
      <c r="N15" s="10">
        <f>明細!S176</f>
        <v>0</v>
      </c>
      <c r="O15" s="10">
        <f>明細!U176</f>
        <v>200</v>
      </c>
      <c r="P15" s="10">
        <f>明細!V176</f>
        <v>0</v>
      </c>
      <c r="Q15" s="9">
        <f t="shared" si="2"/>
        <v>12085</v>
      </c>
      <c r="R15" s="9">
        <f t="shared" si="2"/>
        <v>0</v>
      </c>
    </row>
    <row r="16" spans="1:18" ht="30" customHeight="1" x14ac:dyDescent="0.15">
      <c r="A16" s="349"/>
      <c r="B16" s="8" t="s">
        <v>133</v>
      </c>
      <c r="C16" s="10">
        <f>明細!C198</f>
        <v>345</v>
      </c>
      <c r="D16" s="10">
        <f>明細!D198</f>
        <v>0</v>
      </c>
      <c r="E16" s="10">
        <f>明細!F198</f>
        <v>200</v>
      </c>
      <c r="F16" s="10">
        <f>明細!G198</f>
        <v>0</v>
      </c>
      <c r="G16" s="10">
        <f>明細!I198</f>
        <v>890</v>
      </c>
      <c r="H16" s="10">
        <f>明細!J198</f>
        <v>0</v>
      </c>
      <c r="I16" s="10">
        <f>明細!L198</f>
        <v>95</v>
      </c>
      <c r="J16" s="10">
        <f>明細!M198</f>
        <v>0</v>
      </c>
      <c r="K16" s="10">
        <f>明細!O198</f>
        <v>8900</v>
      </c>
      <c r="L16" s="10">
        <f>明細!P198</f>
        <v>0</v>
      </c>
      <c r="M16" s="10">
        <f>明細!R198</f>
        <v>380</v>
      </c>
      <c r="N16" s="10">
        <f>明細!S198</f>
        <v>0</v>
      </c>
      <c r="O16" s="10">
        <f>明細!U198</f>
        <v>165</v>
      </c>
      <c r="P16" s="10">
        <f>明細!V198</f>
        <v>0</v>
      </c>
      <c r="Q16" s="9">
        <f t="shared" si="2"/>
        <v>10975</v>
      </c>
      <c r="R16" s="9">
        <f t="shared" si="2"/>
        <v>0</v>
      </c>
    </row>
    <row r="17" spans="1:18" ht="30" customHeight="1" thickBot="1" x14ac:dyDescent="0.2">
      <c r="A17" s="350"/>
      <c r="B17" s="15" t="s">
        <v>134</v>
      </c>
      <c r="C17" s="17">
        <f>明細!C213</f>
        <v>105</v>
      </c>
      <c r="D17" s="17">
        <f>明細!D213</f>
        <v>0</v>
      </c>
      <c r="E17" s="17">
        <f>明細!F213</f>
        <v>60</v>
      </c>
      <c r="F17" s="17">
        <f>明細!G213</f>
        <v>0</v>
      </c>
      <c r="G17" s="17">
        <f>明細!I213</f>
        <v>590</v>
      </c>
      <c r="H17" s="17">
        <f>明細!J213</f>
        <v>0</v>
      </c>
      <c r="I17" s="17">
        <f>明細!L213</f>
        <v>45</v>
      </c>
      <c r="J17" s="17">
        <f>明細!M213</f>
        <v>0</v>
      </c>
      <c r="K17" s="17">
        <f>明細!O213</f>
        <v>2920</v>
      </c>
      <c r="L17" s="17">
        <f>明細!P213</f>
        <v>0</v>
      </c>
      <c r="M17" s="17">
        <f>明細!R213</f>
        <v>270</v>
      </c>
      <c r="N17" s="17">
        <f>明細!S213</f>
        <v>0</v>
      </c>
      <c r="O17" s="17">
        <f>明細!U213</f>
        <v>50</v>
      </c>
      <c r="P17" s="17">
        <f>明細!V213</f>
        <v>0</v>
      </c>
      <c r="Q17" s="16">
        <f t="shared" si="2"/>
        <v>4040</v>
      </c>
      <c r="R17" s="16">
        <f t="shared" si="2"/>
        <v>0</v>
      </c>
    </row>
    <row r="18" spans="1:18" s="38" customFormat="1" ht="30" customHeight="1" thickBot="1" x14ac:dyDescent="0.2">
      <c r="A18" s="355" t="s">
        <v>135</v>
      </c>
      <c r="B18" s="356"/>
      <c r="C18" s="46">
        <f>SUM(C13:C17)</f>
        <v>3830</v>
      </c>
      <c r="D18" s="46">
        <f>SUM(D13:D17)</f>
        <v>0</v>
      </c>
      <c r="E18" s="46">
        <f t="shared" ref="E18:Q18" si="3">SUM(E13:E17)</f>
        <v>1415</v>
      </c>
      <c r="F18" s="46">
        <f>SUM(F13:F17)</f>
        <v>0</v>
      </c>
      <c r="G18" s="46">
        <f t="shared" si="3"/>
        <v>9810</v>
      </c>
      <c r="H18" s="46">
        <f>SUM(H13:H17)</f>
        <v>0</v>
      </c>
      <c r="I18" s="46">
        <f t="shared" si="3"/>
        <v>680</v>
      </c>
      <c r="J18" s="46">
        <f>SUM(J13:J17)</f>
        <v>0</v>
      </c>
      <c r="K18" s="46">
        <f t="shared" si="3"/>
        <v>54460</v>
      </c>
      <c r="L18" s="46">
        <f>SUM(L13:L17)</f>
        <v>0</v>
      </c>
      <c r="M18" s="46">
        <f t="shared" si="3"/>
        <v>7450</v>
      </c>
      <c r="N18" s="46">
        <f>SUM(N13:N17)</f>
        <v>0</v>
      </c>
      <c r="O18" s="46">
        <f t="shared" si="3"/>
        <v>1575</v>
      </c>
      <c r="P18" s="46">
        <f>SUM(P13:P17)</f>
        <v>0</v>
      </c>
      <c r="Q18" s="46">
        <f t="shared" si="3"/>
        <v>79220</v>
      </c>
      <c r="R18" s="46">
        <f>SUM(R13:R17)</f>
        <v>0</v>
      </c>
    </row>
    <row r="19" spans="1:18" s="37" customFormat="1" ht="30" customHeight="1" thickTop="1" thickBot="1" x14ac:dyDescent="0.2">
      <c r="A19" s="363" t="s">
        <v>136</v>
      </c>
      <c r="B19" s="364"/>
      <c r="C19" s="47">
        <f t="shared" ref="C19:Q19" si="4">SUM(C18,C12,C9)</f>
        <v>10095</v>
      </c>
      <c r="D19" s="47">
        <f>SUM(D18,D12,D9)</f>
        <v>0</v>
      </c>
      <c r="E19" s="47">
        <f t="shared" si="4"/>
        <v>3690</v>
      </c>
      <c r="F19" s="47">
        <f>SUM(F18,F12,F9)</f>
        <v>0</v>
      </c>
      <c r="G19" s="47">
        <f t="shared" si="4"/>
        <v>20630</v>
      </c>
      <c r="H19" s="47">
        <f>SUM(H18,H12,H9)</f>
        <v>0</v>
      </c>
      <c r="I19" s="47">
        <f t="shared" si="4"/>
        <v>1715</v>
      </c>
      <c r="J19" s="47">
        <f>SUM(J18,J12,J9)</f>
        <v>0</v>
      </c>
      <c r="K19" s="47">
        <f t="shared" si="4"/>
        <v>138160</v>
      </c>
      <c r="L19" s="47">
        <f>SUM(L18,L12,L9)</f>
        <v>0</v>
      </c>
      <c r="M19" s="47">
        <f t="shared" si="4"/>
        <v>8140</v>
      </c>
      <c r="N19" s="47">
        <f>SUM(N18,N12,N9)</f>
        <v>0</v>
      </c>
      <c r="O19" s="47">
        <f t="shared" si="4"/>
        <v>3675</v>
      </c>
      <c r="P19" s="47">
        <f>SUM(P18,P12,P9)</f>
        <v>0</v>
      </c>
      <c r="Q19" s="47">
        <f t="shared" si="4"/>
        <v>186105</v>
      </c>
      <c r="R19" s="47">
        <f>SUM(R18,R12,R9)</f>
        <v>0</v>
      </c>
    </row>
    <row r="20" spans="1:18" ht="30" customHeight="1" thickBot="1" x14ac:dyDescent="0.2">
      <c r="A20" s="43"/>
      <c r="B20" s="20"/>
      <c r="C20" s="21"/>
      <c r="D20" s="21"/>
      <c r="E20" s="21"/>
      <c r="F20" s="21"/>
      <c r="G20" s="21"/>
      <c r="H20" s="21"/>
      <c r="I20" s="21"/>
      <c r="J20" s="21"/>
      <c r="K20" s="21"/>
      <c r="L20" s="21"/>
      <c r="M20" s="21"/>
      <c r="N20" s="21"/>
      <c r="O20" s="21"/>
      <c r="P20" s="21"/>
      <c r="Q20" s="22"/>
    </row>
    <row r="21" spans="1:18" ht="30" customHeight="1" thickBot="1" x14ac:dyDescent="0.2">
      <c r="A21" s="353" t="s">
        <v>120</v>
      </c>
      <c r="B21" s="354"/>
      <c r="C21" s="380" t="s">
        <v>109</v>
      </c>
      <c r="D21" s="360"/>
      <c r="E21" s="359" t="s">
        <v>110</v>
      </c>
      <c r="F21" s="360"/>
      <c r="G21" s="359" t="s">
        <v>111</v>
      </c>
      <c r="H21" s="360"/>
      <c r="I21" s="359" t="s">
        <v>112</v>
      </c>
      <c r="J21" s="360"/>
      <c r="K21" s="359" t="s">
        <v>113</v>
      </c>
      <c r="L21" s="360"/>
      <c r="M21" s="359" t="s">
        <v>72</v>
      </c>
      <c r="N21" s="360"/>
      <c r="O21" s="359"/>
      <c r="P21" s="360"/>
      <c r="Q21" s="359" t="s">
        <v>115</v>
      </c>
      <c r="R21" s="379"/>
    </row>
    <row r="22" spans="1:18" ht="30" customHeight="1" x14ac:dyDescent="0.15">
      <c r="A22" s="371" t="s">
        <v>137</v>
      </c>
      <c r="B22" s="372"/>
      <c r="C22" s="10">
        <f>明細!C230</f>
        <v>0</v>
      </c>
      <c r="D22" s="10">
        <f>明細!D230</f>
        <v>0</v>
      </c>
      <c r="E22" s="10">
        <f>明細!F230</f>
        <v>0</v>
      </c>
      <c r="F22" s="10">
        <f>明細!G230</f>
        <v>0</v>
      </c>
      <c r="G22" s="10">
        <f>明細!I230</f>
        <v>600</v>
      </c>
      <c r="H22" s="10">
        <f>明細!J230</f>
        <v>0</v>
      </c>
      <c r="I22" s="10">
        <f>明細!L230</f>
        <v>0</v>
      </c>
      <c r="J22" s="10">
        <f>明細!M230</f>
        <v>0</v>
      </c>
      <c r="K22" s="10">
        <f>明細!O230</f>
        <v>3490</v>
      </c>
      <c r="L22" s="10">
        <f>明細!P230</f>
        <v>0</v>
      </c>
      <c r="M22" s="10">
        <f>明細!U230</f>
        <v>800</v>
      </c>
      <c r="N22" s="10">
        <f>明細!V230</f>
        <v>0</v>
      </c>
      <c r="O22" s="10"/>
      <c r="P22" s="10"/>
      <c r="Q22" s="9">
        <f>SUM(M22,K22,I22,G22,E22,C22)</f>
        <v>4890</v>
      </c>
      <c r="R22" s="9">
        <f>SUM(N22,L22,J22,H22,F22,D22)</f>
        <v>0</v>
      </c>
    </row>
    <row r="23" spans="1:18" ht="30" customHeight="1" thickBot="1" x14ac:dyDescent="0.2">
      <c r="A23" s="373" t="s">
        <v>138</v>
      </c>
      <c r="B23" s="374"/>
      <c r="C23" s="12">
        <f>明細!C240</f>
        <v>200</v>
      </c>
      <c r="D23" s="12">
        <f>明細!D240</f>
        <v>0</v>
      </c>
      <c r="E23" s="12">
        <f>明細!F240</f>
        <v>150</v>
      </c>
      <c r="F23" s="12">
        <f>明細!G240</f>
        <v>0</v>
      </c>
      <c r="G23" s="12">
        <f>明細!I240</f>
        <v>900</v>
      </c>
      <c r="H23" s="12">
        <f>明細!J240</f>
        <v>0</v>
      </c>
      <c r="I23" s="12">
        <f>明細!L240</f>
        <v>0</v>
      </c>
      <c r="J23" s="12">
        <f>明細!M240</f>
        <v>0</v>
      </c>
      <c r="K23" s="12">
        <f>明細!O240</f>
        <v>2220</v>
      </c>
      <c r="L23" s="12">
        <f>明細!P240</f>
        <v>0</v>
      </c>
      <c r="M23" s="12">
        <f>明細!U240</f>
        <v>1700</v>
      </c>
      <c r="N23" s="12">
        <f>明細!V240</f>
        <v>0</v>
      </c>
      <c r="O23" s="12"/>
      <c r="P23" s="12"/>
      <c r="Q23" s="11">
        <f>SUM(M23,K23,I23,G23,E23,C23)</f>
        <v>5170</v>
      </c>
      <c r="R23" s="11">
        <f>SUM(N23,L23,J23,H23,F23,D23)</f>
        <v>0</v>
      </c>
    </row>
    <row r="24" spans="1:18" s="37" customFormat="1" ht="30" customHeight="1" thickBot="1" x14ac:dyDescent="0.2">
      <c r="A24" s="369" t="s">
        <v>142</v>
      </c>
      <c r="B24" s="370"/>
      <c r="C24" s="48">
        <f>SUM(C22:C23)</f>
        <v>200</v>
      </c>
      <c r="D24" s="48">
        <f>SUM(D22:D23)</f>
        <v>0</v>
      </c>
      <c r="E24" s="48">
        <f t="shared" ref="E24:Q24" si="5">SUM(E22:E23)</f>
        <v>150</v>
      </c>
      <c r="F24" s="48">
        <f>SUM(F22:F23)</f>
        <v>0</v>
      </c>
      <c r="G24" s="48">
        <f t="shared" si="5"/>
        <v>1500</v>
      </c>
      <c r="H24" s="48">
        <f>SUM(H22:H23)</f>
        <v>0</v>
      </c>
      <c r="I24" s="48">
        <f t="shared" si="5"/>
        <v>0</v>
      </c>
      <c r="J24" s="48">
        <f>SUM(J22:J23)</f>
        <v>0</v>
      </c>
      <c r="K24" s="48">
        <f t="shared" si="5"/>
        <v>5710</v>
      </c>
      <c r="L24" s="48">
        <f>SUM(L22:L23)</f>
        <v>0</v>
      </c>
      <c r="M24" s="48">
        <f t="shared" si="5"/>
        <v>2500</v>
      </c>
      <c r="N24" s="48">
        <f>SUM(N22:N23)</f>
        <v>0</v>
      </c>
      <c r="O24" s="48"/>
      <c r="P24" s="48"/>
      <c r="Q24" s="48">
        <f t="shared" si="5"/>
        <v>10060</v>
      </c>
      <c r="R24" s="48">
        <f>SUM(R22:R23)</f>
        <v>0</v>
      </c>
    </row>
    <row r="25" spans="1:18" ht="30" customHeight="1" x14ac:dyDescent="0.15">
      <c r="A25" s="43"/>
      <c r="B25" s="23"/>
      <c r="C25" s="24"/>
      <c r="D25" s="24"/>
      <c r="E25" s="24"/>
      <c r="F25" s="24"/>
      <c r="G25" s="24"/>
      <c r="H25" s="24"/>
      <c r="I25" s="24"/>
      <c r="J25" s="24"/>
      <c r="K25" s="24"/>
      <c r="L25" s="24"/>
      <c r="M25" s="24"/>
      <c r="N25" s="24"/>
      <c r="O25" s="24"/>
      <c r="P25" s="24"/>
      <c r="Q25" s="25"/>
    </row>
    <row r="26" spans="1:18" ht="30" customHeight="1" x14ac:dyDescent="0.15">
      <c r="A26" s="26"/>
      <c r="B26" s="26"/>
      <c r="C26" s="27"/>
      <c r="D26" s="27"/>
      <c r="E26" s="27"/>
      <c r="F26" s="27"/>
      <c r="G26" s="27"/>
      <c r="H26" s="27"/>
      <c r="I26" s="27"/>
      <c r="J26" s="27"/>
      <c r="K26" s="27"/>
      <c r="L26" s="27"/>
      <c r="M26" s="27"/>
      <c r="N26" s="27"/>
      <c r="O26" s="27"/>
      <c r="P26" s="27"/>
      <c r="Q26" s="28"/>
      <c r="R26" s="44"/>
    </row>
    <row r="27" spans="1:18" ht="30" customHeight="1" x14ac:dyDescent="0.15">
      <c r="A27" s="361" t="s">
        <v>139</v>
      </c>
      <c r="B27" s="362"/>
      <c r="C27" s="29">
        <f>明細!C49+明細!C50+明細!C51+明細!C52</f>
        <v>155</v>
      </c>
      <c r="D27" s="29">
        <f>明細!D49+明細!D50+明細!D51+明細!D52</f>
        <v>0</v>
      </c>
      <c r="E27" s="29">
        <f>明細!F49+明細!F50+明細!F51+明細!F52</f>
        <v>65</v>
      </c>
      <c r="F27" s="29">
        <f>明細!G49+明細!G50+明細!G51+明細!G52</f>
        <v>0</v>
      </c>
      <c r="G27" s="29">
        <f>明細!I49+明細!I50+明細!I51+明細!I52</f>
        <v>400</v>
      </c>
      <c r="H27" s="29">
        <f>明細!J49+明細!J50+明細!J51+明細!J52</f>
        <v>0</v>
      </c>
      <c r="I27" s="29">
        <f>明細!L49+明細!L50+明細!L51+明細!L52</f>
        <v>35</v>
      </c>
      <c r="J27" s="29">
        <f>明細!M49+明細!M50+明細!M51+明細!M52</f>
        <v>0</v>
      </c>
      <c r="K27" s="29">
        <f>明細!O49+明細!O50+明細!O51+明細!O52</f>
        <v>4740</v>
      </c>
      <c r="L27" s="29">
        <f>明細!P49+明細!P50+明細!P51+明細!P52</f>
        <v>0</v>
      </c>
      <c r="M27" s="29">
        <f>明細!R50+明細!R51+明細!R52</f>
        <v>20</v>
      </c>
      <c r="N27" s="29">
        <f>明細!S49+明細!S50+明細!S51+明細!S52</f>
        <v>0</v>
      </c>
      <c r="O27" s="29">
        <f>明細!U49+明細!U50+明細!U51+明細!U52</f>
        <v>55</v>
      </c>
      <c r="P27" s="29">
        <f>明細!V49+明細!V50+明細!V51+明細!V52</f>
        <v>0</v>
      </c>
      <c r="Q27" s="30">
        <f t="shared" ref="Q27:R29" si="6">SUM(O27,M27,K27,I27,G27,E27,C27)</f>
        <v>5470</v>
      </c>
      <c r="R27" s="30">
        <f t="shared" si="6"/>
        <v>0</v>
      </c>
    </row>
    <row r="28" spans="1:18" ht="30" customHeight="1" x14ac:dyDescent="0.15">
      <c r="A28" s="365" t="s">
        <v>140</v>
      </c>
      <c r="B28" s="366"/>
      <c r="C28" s="31">
        <f>明細!C45+明細!C46+明細!C47+明細!C48+明細!C70</f>
        <v>580</v>
      </c>
      <c r="D28" s="31">
        <f>明細!D45+明細!D46+明細!D47+明細!D48+明細!D70</f>
        <v>0</v>
      </c>
      <c r="E28" s="31">
        <f>明細!F64+明細!F65+明細!F66+明細!F67+明細!F68+明細!F45+明細!F46+明細!F47+明細!F48</f>
        <v>100</v>
      </c>
      <c r="F28" s="31">
        <f>明細!G64+明細!G65+明細!G66+明細!G67+明細!G68+明細!G45+明細!G46+明細!G47+明細!G48</f>
        <v>0</v>
      </c>
      <c r="G28" s="31">
        <f>明細!I45+明細!I46+明細!I47+明細!I48+明細!I70</f>
        <v>1180</v>
      </c>
      <c r="H28" s="31">
        <f>明細!J45+明細!J46+明細!J47+明細!J48+明細!J70</f>
        <v>0</v>
      </c>
      <c r="I28" s="31">
        <f>明細!L45+明細!L46+明細!L47+明細!L48+明細!L70</f>
        <v>105</v>
      </c>
      <c r="J28" s="31">
        <f>明細!M45+明細!M46+明細!M47+明細!M48+明細!M70</f>
        <v>0</v>
      </c>
      <c r="K28" s="31">
        <f>明細!O45+明細!O46+明細!O47+明細!O48+明細!O70</f>
        <v>9960</v>
      </c>
      <c r="L28" s="31">
        <f>明細!P45+明細!P46+明細!P47+明細!P48+明細!P70</f>
        <v>0</v>
      </c>
      <c r="M28" s="31">
        <f>明細!R64</f>
        <v>30</v>
      </c>
      <c r="N28" s="31">
        <f>明細!S64</f>
        <v>0</v>
      </c>
      <c r="O28" s="31">
        <f>明細!U45+明細!U46+明細!U47+明細!U48+明細!U70</f>
        <v>195</v>
      </c>
      <c r="P28" s="31">
        <f>明細!V45+明細!V46+明細!V47+明細!V48+明細!V70</f>
        <v>0</v>
      </c>
      <c r="Q28" s="32">
        <f t="shared" si="6"/>
        <v>12150</v>
      </c>
      <c r="R28" s="32">
        <f t="shared" si="6"/>
        <v>0</v>
      </c>
    </row>
    <row r="29" spans="1:18" ht="30" customHeight="1" x14ac:dyDescent="0.15">
      <c r="A29" s="367" t="s">
        <v>121</v>
      </c>
      <c r="B29" s="368"/>
      <c r="C29" s="33">
        <f>明細!C44+明細!C60</f>
        <v>100</v>
      </c>
      <c r="D29" s="33">
        <f>明細!D44+明細!D60</f>
        <v>0</v>
      </c>
      <c r="E29" s="33">
        <f>明細!F44+明細!F57+明細!F58+明細!F59</f>
        <v>35</v>
      </c>
      <c r="F29" s="33">
        <f>明細!G44+明細!G57+明細!G58+明細!G59</f>
        <v>0</v>
      </c>
      <c r="G29" s="33">
        <f>明細!I60+明細!I44</f>
        <v>340</v>
      </c>
      <c r="H29" s="33">
        <f>明細!J60+明細!J44</f>
        <v>0</v>
      </c>
      <c r="I29" s="33">
        <f>明細!L44+明細!L60</f>
        <v>30</v>
      </c>
      <c r="J29" s="33">
        <f>明細!M44+明細!M60</f>
        <v>0</v>
      </c>
      <c r="K29" s="33">
        <f>明細!O44+明細!O60</f>
        <v>3880</v>
      </c>
      <c r="L29" s="33">
        <f>明細!P44+明細!P60</f>
        <v>0</v>
      </c>
      <c r="M29" s="33"/>
      <c r="N29" s="34"/>
      <c r="O29" s="33">
        <f>明細!U44+明細!U60</f>
        <v>55</v>
      </c>
      <c r="P29" s="33">
        <f>明細!V44+明細!V60</f>
        <v>0</v>
      </c>
      <c r="Q29" s="35">
        <f t="shared" si="6"/>
        <v>4440</v>
      </c>
      <c r="R29" s="35">
        <f t="shared" si="6"/>
        <v>0</v>
      </c>
    </row>
    <row r="30" spans="1:18" ht="21" customHeight="1" x14ac:dyDescent="0.15">
      <c r="A30" s="23"/>
      <c r="B30" s="23"/>
      <c r="C30" s="24"/>
      <c r="D30" s="41"/>
      <c r="E30" s="24"/>
      <c r="F30" s="41"/>
      <c r="G30" s="24"/>
      <c r="H30" s="41"/>
      <c r="I30" s="24"/>
      <c r="J30" s="41"/>
      <c r="K30" s="24"/>
      <c r="L30" s="41"/>
      <c r="M30" s="24"/>
      <c r="N30" s="41"/>
      <c r="O30" s="24"/>
      <c r="P30" s="41"/>
      <c r="Q30" s="25"/>
      <c r="R30" s="42"/>
    </row>
    <row r="31" spans="1:18" s="40" customFormat="1" ht="30" customHeight="1" x14ac:dyDescent="0.15">
      <c r="A31" s="344" t="s">
        <v>183</v>
      </c>
      <c r="B31" s="344"/>
      <c r="C31" s="344"/>
      <c r="D31" s="344"/>
      <c r="E31" s="344"/>
      <c r="F31" s="344"/>
      <c r="G31" s="344"/>
      <c r="H31" s="344"/>
      <c r="I31" s="344"/>
      <c r="J31" s="344"/>
      <c r="K31" s="344"/>
      <c r="L31" s="344"/>
      <c r="M31" s="344"/>
      <c r="N31" s="344"/>
      <c r="O31" s="344"/>
      <c r="P31" s="344"/>
      <c r="Q31" s="344"/>
      <c r="R31" s="344"/>
    </row>
    <row r="32" spans="1:18" ht="30" customHeight="1" x14ac:dyDescent="0.15">
      <c r="A32" s="344" t="s">
        <v>184</v>
      </c>
      <c r="B32" s="344"/>
      <c r="C32" s="344"/>
      <c r="D32" s="344"/>
      <c r="E32" s="344"/>
      <c r="F32" s="344"/>
      <c r="G32" s="344"/>
      <c r="H32" s="344"/>
      <c r="I32" s="344"/>
      <c r="J32" s="344"/>
      <c r="K32" s="344"/>
      <c r="L32" s="344"/>
      <c r="M32" s="344"/>
      <c r="N32" s="344"/>
      <c r="O32" s="344"/>
      <c r="P32" s="344"/>
      <c r="Q32" s="344"/>
      <c r="R32" s="344"/>
    </row>
    <row r="33" spans="1:18" ht="30" customHeight="1" x14ac:dyDescent="0.15">
      <c r="A33" s="344" t="s">
        <v>185</v>
      </c>
      <c r="B33" s="344"/>
      <c r="C33" s="344"/>
      <c r="D33" s="344"/>
      <c r="E33" s="344"/>
      <c r="F33" s="344"/>
      <c r="G33" s="344"/>
      <c r="H33" s="344"/>
      <c r="I33" s="344"/>
      <c r="J33" s="344"/>
      <c r="K33" s="344"/>
      <c r="L33" s="344"/>
      <c r="M33" s="344"/>
      <c r="N33" s="344"/>
      <c r="O33" s="344"/>
      <c r="P33" s="344"/>
      <c r="Q33" s="344"/>
      <c r="R33" s="344"/>
    </row>
    <row r="102" spans="17:17" x14ac:dyDescent="0.15">
      <c r="Q102" s="4" t="s">
        <v>275</v>
      </c>
    </row>
    <row r="103" spans="17:17" x14ac:dyDescent="0.15">
      <c r="Q103" s="49" t="s">
        <v>277</v>
      </c>
    </row>
  </sheetData>
  <mergeCells count="36">
    <mergeCell ref="P2:R2"/>
    <mergeCell ref="C1:O2"/>
    <mergeCell ref="Q3:R3"/>
    <mergeCell ref="Q21:R21"/>
    <mergeCell ref="M21:N21"/>
    <mergeCell ref="O21:P21"/>
    <mergeCell ref="I21:J21"/>
    <mergeCell ref="K21:L21"/>
    <mergeCell ref="O3:P3"/>
    <mergeCell ref="C21:D21"/>
    <mergeCell ref="E21:F21"/>
    <mergeCell ref="G21:H21"/>
    <mergeCell ref="G3:H3"/>
    <mergeCell ref="M3:N3"/>
    <mergeCell ref="K3:L3"/>
    <mergeCell ref="A32:R32"/>
    <mergeCell ref="A29:B29"/>
    <mergeCell ref="A24:B24"/>
    <mergeCell ref="A22:B22"/>
    <mergeCell ref="A23:B23"/>
    <mergeCell ref="A33:R33"/>
    <mergeCell ref="A3:B4"/>
    <mergeCell ref="A5:A8"/>
    <mergeCell ref="A10:A11"/>
    <mergeCell ref="A13:A17"/>
    <mergeCell ref="A21:B21"/>
    <mergeCell ref="A18:B18"/>
    <mergeCell ref="A9:B9"/>
    <mergeCell ref="C3:D3"/>
    <mergeCell ref="A12:B12"/>
    <mergeCell ref="A27:B27"/>
    <mergeCell ref="A31:R31"/>
    <mergeCell ref="A19:B19"/>
    <mergeCell ref="I3:J3"/>
    <mergeCell ref="A28:B28"/>
    <mergeCell ref="E3:F3"/>
  </mergeCells>
  <phoneticPr fontId="1"/>
  <pageMargins left="0.47244094488188981" right="0.42" top="0.44" bottom="0.31496062992125984" header="0.31496062992125984" footer="0.31496062992125984"/>
  <pageSetup paperSize="9" scale="55"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Z254"/>
  <sheetViews>
    <sheetView showZeros="0" tabSelected="1" view="pageBreakPreview" zoomScale="55" zoomScaleNormal="55" zoomScaleSheetLayoutView="55" workbookViewId="0">
      <selection activeCell="H14" sqref="H14"/>
    </sheetView>
  </sheetViews>
  <sheetFormatPr defaultRowHeight="13.5" x14ac:dyDescent="0.15"/>
  <cols>
    <col min="1" max="1" width="5.375" style="56" customWidth="1"/>
    <col min="2" max="2" width="14.625" style="4" customWidth="1"/>
    <col min="3" max="4" width="9.25" style="56" customWidth="1"/>
    <col min="5" max="5" width="14.625" style="4" customWidth="1"/>
    <col min="6" max="7" width="9.25" style="56" customWidth="1"/>
    <col min="8" max="8" width="14.625" style="4" customWidth="1"/>
    <col min="9" max="10" width="9.25" style="56" customWidth="1"/>
    <col min="11" max="11" width="14.625" style="4" customWidth="1"/>
    <col min="12" max="13" width="9.25" style="56" customWidth="1"/>
    <col min="14" max="14" width="14.625" style="4" customWidth="1"/>
    <col min="15" max="15" width="9.25" style="67" customWidth="1"/>
    <col min="16" max="16" width="9.25" style="56" customWidth="1"/>
    <col min="17" max="17" width="14.625" style="4" customWidth="1"/>
    <col min="18" max="19" width="9.25" style="56" customWidth="1"/>
    <col min="20" max="20" width="14.625" style="4" customWidth="1"/>
    <col min="21" max="22" width="9.25" style="56" customWidth="1"/>
    <col min="23" max="23" width="9.625" style="68" customWidth="1"/>
    <col min="24" max="24" width="9.625" style="67" customWidth="1"/>
    <col min="25" max="16384" width="9" style="56"/>
  </cols>
  <sheetData>
    <row r="1" spans="1:25" ht="38.25" customHeight="1" thickBot="1" x14ac:dyDescent="0.25">
      <c r="E1" s="390" t="s">
        <v>34</v>
      </c>
      <c r="F1" s="390"/>
      <c r="G1" s="390"/>
      <c r="H1" s="390"/>
      <c r="I1" s="390"/>
      <c r="J1" s="390"/>
      <c r="K1" s="390"/>
      <c r="L1" s="390"/>
      <c r="M1" s="390"/>
      <c r="N1" s="390"/>
      <c r="O1" s="390"/>
      <c r="P1" s="390"/>
      <c r="Q1" s="390"/>
      <c r="R1" s="390"/>
      <c r="S1" s="390"/>
      <c r="T1" s="344"/>
      <c r="U1" s="57"/>
      <c r="V1" s="57"/>
      <c r="W1" s="393" t="s">
        <v>442</v>
      </c>
      <c r="X1" s="393"/>
      <c r="Y1" s="402" t="s">
        <v>34</v>
      </c>
    </row>
    <row r="2" spans="1:25" s="65" customFormat="1" ht="23.25" customHeight="1" x14ac:dyDescent="0.15">
      <c r="A2" s="59" t="s">
        <v>0</v>
      </c>
      <c r="B2" s="60"/>
      <c r="C2" s="60"/>
      <c r="D2" s="61"/>
      <c r="E2" s="59" t="s">
        <v>1</v>
      </c>
      <c r="F2" s="60"/>
      <c r="G2" s="61"/>
      <c r="H2" s="59" t="s">
        <v>89</v>
      </c>
      <c r="I2" s="61"/>
      <c r="J2" s="59" t="s">
        <v>204</v>
      </c>
      <c r="K2" s="60"/>
      <c r="L2" s="60"/>
      <c r="M2" s="60"/>
      <c r="N2" s="60"/>
      <c r="O2" s="62"/>
      <c r="P2" s="60"/>
      <c r="Q2" s="60"/>
      <c r="R2" s="60"/>
      <c r="S2" s="61"/>
      <c r="T2" s="59" t="s">
        <v>2</v>
      </c>
      <c r="U2" s="60"/>
      <c r="V2" s="60"/>
      <c r="W2" s="63"/>
      <c r="X2" s="64"/>
      <c r="Y2" s="402"/>
    </row>
    <row r="3" spans="1:25" s="66" customFormat="1" ht="46.5" customHeight="1" thickBot="1" x14ac:dyDescent="0.2">
      <c r="A3" s="381"/>
      <c r="B3" s="382"/>
      <c r="C3" s="382"/>
      <c r="D3" s="383"/>
      <c r="E3" s="394">
        <f>SUM(Z:Z)</f>
        <v>0</v>
      </c>
      <c r="F3" s="395"/>
      <c r="G3" s="396"/>
      <c r="H3" s="397"/>
      <c r="I3" s="398"/>
      <c r="J3" s="397"/>
      <c r="K3" s="399"/>
      <c r="L3" s="399"/>
      <c r="M3" s="399"/>
      <c r="N3" s="399"/>
      <c r="O3" s="399"/>
      <c r="P3" s="399"/>
      <c r="Q3" s="399"/>
      <c r="R3" s="399"/>
      <c r="S3" s="398"/>
      <c r="T3" s="397"/>
      <c r="U3" s="399"/>
      <c r="V3" s="399"/>
      <c r="W3" s="399"/>
      <c r="X3" s="398"/>
      <c r="Y3" s="402"/>
    </row>
    <row r="4" spans="1:25" ht="21.95" customHeight="1" thickBot="1" x14ac:dyDescent="0.2">
      <c r="Y4" s="403"/>
    </row>
    <row r="5" spans="1:25" s="40" customFormat="1" ht="26.45" customHeight="1" thickBot="1" x14ac:dyDescent="0.2">
      <c r="A5" s="69"/>
      <c r="B5" s="387" t="s">
        <v>90</v>
      </c>
      <c r="C5" s="388"/>
      <c r="D5" s="389"/>
      <c r="E5" s="388" t="s">
        <v>91</v>
      </c>
      <c r="F5" s="388"/>
      <c r="G5" s="388"/>
      <c r="H5" s="387" t="s">
        <v>92</v>
      </c>
      <c r="I5" s="388"/>
      <c r="J5" s="388"/>
      <c r="K5" s="387" t="s">
        <v>93</v>
      </c>
      <c r="L5" s="388"/>
      <c r="M5" s="389"/>
      <c r="N5" s="387" t="s">
        <v>94</v>
      </c>
      <c r="O5" s="388"/>
      <c r="P5" s="389"/>
      <c r="Q5" s="388" t="s">
        <v>95</v>
      </c>
      <c r="R5" s="388"/>
      <c r="S5" s="388"/>
      <c r="T5" s="387" t="s">
        <v>96</v>
      </c>
      <c r="U5" s="388"/>
      <c r="V5" s="388"/>
      <c r="W5" s="400" t="s">
        <v>186</v>
      </c>
      <c r="X5" s="401"/>
      <c r="Y5" s="402"/>
    </row>
    <row r="6" spans="1:25" s="40" customFormat="1" ht="26.45" customHeight="1" thickBot="1" x14ac:dyDescent="0.2">
      <c r="A6" s="404" t="s">
        <v>97</v>
      </c>
      <c r="B6" s="70" t="s">
        <v>104</v>
      </c>
      <c r="C6" s="71" t="s">
        <v>206</v>
      </c>
      <c r="D6" s="72" t="s">
        <v>208</v>
      </c>
      <c r="E6" s="70" t="s">
        <v>104</v>
      </c>
      <c r="F6" s="71" t="s">
        <v>206</v>
      </c>
      <c r="G6" s="73" t="s">
        <v>208</v>
      </c>
      <c r="H6" s="70" t="s">
        <v>104</v>
      </c>
      <c r="I6" s="71" t="s">
        <v>206</v>
      </c>
      <c r="J6" s="73" t="s">
        <v>208</v>
      </c>
      <c r="K6" s="70" t="s">
        <v>104</v>
      </c>
      <c r="L6" s="71" t="s">
        <v>206</v>
      </c>
      <c r="M6" s="72" t="s">
        <v>208</v>
      </c>
      <c r="N6" s="70" t="s">
        <v>104</v>
      </c>
      <c r="O6" s="74" t="s">
        <v>206</v>
      </c>
      <c r="P6" s="72" t="s">
        <v>208</v>
      </c>
      <c r="Q6" s="70" t="s">
        <v>104</v>
      </c>
      <c r="R6" s="71" t="s">
        <v>206</v>
      </c>
      <c r="S6" s="73" t="s">
        <v>208</v>
      </c>
      <c r="T6" s="70" t="s">
        <v>104</v>
      </c>
      <c r="U6" s="71" t="s">
        <v>206</v>
      </c>
      <c r="V6" s="73" t="s">
        <v>208</v>
      </c>
      <c r="W6" s="75" t="s">
        <v>206</v>
      </c>
      <c r="X6" s="76" t="s">
        <v>208</v>
      </c>
      <c r="Y6" s="402"/>
    </row>
    <row r="7" spans="1:25" s="88" customFormat="1" ht="26.45" customHeight="1" x14ac:dyDescent="0.15">
      <c r="A7" s="405"/>
      <c r="B7" s="77" t="s">
        <v>11</v>
      </c>
      <c r="C7" s="78">
        <v>1600</v>
      </c>
      <c r="D7" s="79"/>
      <c r="E7" s="80" t="s">
        <v>11</v>
      </c>
      <c r="F7" s="78">
        <v>950</v>
      </c>
      <c r="G7" s="79"/>
      <c r="H7" s="81" t="s">
        <v>11</v>
      </c>
      <c r="I7" s="78">
        <v>2800</v>
      </c>
      <c r="J7" s="82"/>
      <c r="K7" s="81" t="s">
        <v>260</v>
      </c>
      <c r="L7" s="78">
        <v>250</v>
      </c>
      <c r="M7" s="79"/>
      <c r="N7" s="81"/>
      <c r="O7" s="83"/>
      <c r="P7" s="79"/>
      <c r="Q7" s="84" t="s">
        <v>11</v>
      </c>
      <c r="R7" s="78">
        <v>200</v>
      </c>
      <c r="S7" s="79"/>
      <c r="T7" s="85" t="s">
        <v>261</v>
      </c>
      <c r="U7" s="78">
        <v>930</v>
      </c>
      <c r="V7" s="79"/>
      <c r="W7" s="86"/>
      <c r="X7" s="87"/>
      <c r="Y7" s="402"/>
    </row>
    <row r="8" spans="1:25" s="88" customFormat="1" ht="26.45" customHeight="1" x14ac:dyDescent="0.15">
      <c r="A8" s="405"/>
      <c r="B8" s="89"/>
      <c r="C8" s="90"/>
      <c r="D8" s="91"/>
      <c r="E8" s="92"/>
      <c r="F8" s="90"/>
      <c r="G8" s="93"/>
      <c r="H8" s="94"/>
      <c r="I8" s="90"/>
      <c r="J8" s="93"/>
      <c r="K8" s="95"/>
      <c r="L8" s="90"/>
      <c r="M8" s="91"/>
      <c r="N8" s="95" t="s">
        <v>12</v>
      </c>
      <c r="O8" s="96">
        <v>2350</v>
      </c>
      <c r="P8" s="91"/>
      <c r="Q8" s="95" t="s">
        <v>12</v>
      </c>
      <c r="R8" s="90">
        <v>100</v>
      </c>
      <c r="S8" s="93"/>
      <c r="T8" s="94"/>
      <c r="U8" s="90"/>
      <c r="V8" s="93"/>
      <c r="W8" s="86"/>
      <c r="X8" s="87"/>
      <c r="Y8" s="402"/>
    </row>
    <row r="9" spans="1:25" s="88" customFormat="1" ht="26.45" customHeight="1" x14ac:dyDescent="0.15">
      <c r="A9" s="405"/>
      <c r="B9" s="94"/>
      <c r="C9" s="90"/>
      <c r="D9" s="91"/>
      <c r="E9" s="97"/>
      <c r="F9" s="90"/>
      <c r="G9" s="93"/>
      <c r="H9" s="94"/>
      <c r="I9" s="90"/>
      <c r="J9" s="93"/>
      <c r="K9" s="94"/>
      <c r="L9" s="90"/>
      <c r="M9" s="91"/>
      <c r="N9" s="95" t="s">
        <v>20</v>
      </c>
      <c r="O9" s="96">
        <v>1750</v>
      </c>
      <c r="P9" s="91"/>
      <c r="Q9" s="92"/>
      <c r="R9" s="90"/>
      <c r="S9" s="93"/>
      <c r="T9" s="94"/>
      <c r="U9" s="90"/>
      <c r="V9" s="93"/>
      <c r="W9" s="86"/>
      <c r="X9" s="87"/>
      <c r="Y9" s="402"/>
    </row>
    <row r="10" spans="1:25" s="88" customFormat="1" ht="26.45" customHeight="1" x14ac:dyDescent="0.15">
      <c r="A10" s="405"/>
      <c r="B10" s="89" t="s">
        <v>13</v>
      </c>
      <c r="C10" s="90">
        <v>1700</v>
      </c>
      <c r="D10" s="91"/>
      <c r="E10" s="97" t="s">
        <v>13</v>
      </c>
      <c r="F10" s="90">
        <v>300</v>
      </c>
      <c r="G10" s="93"/>
      <c r="H10" s="95" t="s">
        <v>13</v>
      </c>
      <c r="I10" s="90">
        <v>1250</v>
      </c>
      <c r="J10" s="93"/>
      <c r="K10" s="95" t="s">
        <v>262</v>
      </c>
      <c r="L10" s="90">
        <v>130</v>
      </c>
      <c r="M10" s="91"/>
      <c r="N10" s="95" t="s">
        <v>13</v>
      </c>
      <c r="O10" s="96">
        <v>2100</v>
      </c>
      <c r="P10" s="91"/>
      <c r="Q10" s="92"/>
      <c r="R10" s="90"/>
      <c r="S10" s="93"/>
      <c r="T10" s="94"/>
      <c r="U10" s="90"/>
      <c r="V10" s="93"/>
      <c r="W10" s="86"/>
      <c r="X10" s="87"/>
      <c r="Y10" s="402"/>
    </row>
    <row r="11" spans="1:25" s="88" customFormat="1" ht="26.45" customHeight="1" x14ac:dyDescent="0.15">
      <c r="A11" s="405"/>
      <c r="B11" s="94"/>
      <c r="C11" s="90"/>
      <c r="D11" s="91"/>
      <c r="E11" s="92"/>
      <c r="F11" s="90"/>
      <c r="G11" s="93"/>
      <c r="H11" s="95"/>
      <c r="I11" s="98"/>
      <c r="J11" s="99"/>
      <c r="K11" s="94"/>
      <c r="L11" s="90"/>
      <c r="M11" s="91"/>
      <c r="N11" s="95" t="s">
        <v>19</v>
      </c>
      <c r="O11" s="96">
        <v>2700</v>
      </c>
      <c r="P11" s="91"/>
      <c r="Q11" s="92"/>
      <c r="R11" s="90"/>
      <c r="S11" s="93"/>
      <c r="T11" s="94"/>
      <c r="U11" s="90"/>
      <c r="V11" s="93"/>
      <c r="W11" s="86"/>
      <c r="X11" s="87"/>
      <c r="Y11" s="402"/>
    </row>
    <row r="12" spans="1:25" s="88" customFormat="1" ht="26.45" customHeight="1" x14ac:dyDescent="0.15">
      <c r="A12" s="405"/>
      <c r="B12" s="94"/>
      <c r="C12" s="90"/>
      <c r="D12" s="91"/>
      <c r="E12" s="92"/>
      <c r="F12" s="90"/>
      <c r="G12" s="93"/>
      <c r="H12" s="94"/>
      <c r="I12" s="90"/>
      <c r="J12" s="93"/>
      <c r="K12" s="94"/>
      <c r="L12" s="90"/>
      <c r="M12" s="91"/>
      <c r="N12" s="95" t="s">
        <v>21</v>
      </c>
      <c r="O12" s="96">
        <v>2350</v>
      </c>
      <c r="P12" s="91"/>
      <c r="Q12" s="100"/>
      <c r="R12" s="90"/>
      <c r="S12" s="93"/>
      <c r="T12" s="94"/>
      <c r="U12" s="90"/>
      <c r="V12" s="93"/>
      <c r="W12" s="86"/>
      <c r="X12" s="87"/>
      <c r="Y12" s="402"/>
    </row>
    <row r="13" spans="1:25" s="88" customFormat="1" ht="26.45" customHeight="1" x14ac:dyDescent="0.15">
      <c r="A13" s="405"/>
      <c r="B13" s="94"/>
      <c r="C13" s="90"/>
      <c r="D13" s="91"/>
      <c r="E13" s="92"/>
      <c r="F13" s="90"/>
      <c r="G13" s="93"/>
      <c r="H13" s="94"/>
      <c r="I13" s="90"/>
      <c r="J13" s="93"/>
      <c r="K13" s="94"/>
      <c r="L13" s="90"/>
      <c r="M13" s="91"/>
      <c r="N13" s="95" t="s">
        <v>22</v>
      </c>
      <c r="O13" s="96">
        <v>2000</v>
      </c>
      <c r="P13" s="91"/>
      <c r="Q13" s="100"/>
      <c r="R13" s="90"/>
      <c r="S13" s="93"/>
      <c r="T13" s="94"/>
      <c r="U13" s="90"/>
      <c r="V13" s="93"/>
      <c r="W13" s="86"/>
      <c r="X13" s="87"/>
      <c r="Y13" s="402"/>
    </row>
    <row r="14" spans="1:25" s="88" customFormat="1" ht="26.45" customHeight="1" x14ac:dyDescent="0.15">
      <c r="A14" s="405"/>
      <c r="B14" s="94"/>
      <c r="C14" s="90"/>
      <c r="D14" s="91"/>
      <c r="E14" s="92"/>
      <c r="F14" s="90"/>
      <c r="G14" s="93"/>
      <c r="H14" s="101"/>
      <c r="I14" s="90"/>
      <c r="J14" s="93"/>
      <c r="K14" s="94"/>
      <c r="L14" s="90"/>
      <c r="M14" s="91"/>
      <c r="N14" s="95" t="s">
        <v>23</v>
      </c>
      <c r="O14" s="96">
        <v>2250</v>
      </c>
      <c r="P14" s="91"/>
      <c r="Q14" s="100"/>
      <c r="R14" s="90"/>
      <c r="S14" s="93"/>
      <c r="T14" s="101"/>
      <c r="U14" s="90"/>
      <c r="V14" s="93"/>
      <c r="W14" s="86"/>
      <c r="X14" s="87"/>
      <c r="Y14" s="402"/>
    </row>
    <row r="15" spans="1:25" s="88" customFormat="1" ht="26.45" customHeight="1" x14ac:dyDescent="0.15">
      <c r="A15" s="405"/>
      <c r="B15" s="94"/>
      <c r="C15" s="90"/>
      <c r="D15" s="91"/>
      <c r="E15" s="92"/>
      <c r="F15" s="90"/>
      <c r="G15" s="93"/>
      <c r="H15" s="101"/>
      <c r="I15" s="90"/>
      <c r="J15" s="93"/>
      <c r="K15" s="101"/>
      <c r="L15" s="90"/>
      <c r="M15" s="91"/>
      <c r="N15" s="95" t="s">
        <v>24</v>
      </c>
      <c r="O15" s="96">
        <v>1480</v>
      </c>
      <c r="P15" s="91"/>
      <c r="Q15" s="100"/>
      <c r="R15" s="90"/>
      <c r="S15" s="93"/>
      <c r="T15" s="101"/>
      <c r="U15" s="90"/>
      <c r="V15" s="93"/>
      <c r="W15" s="86"/>
      <c r="X15" s="87"/>
      <c r="Y15" s="402"/>
    </row>
    <row r="16" spans="1:25" s="88" customFormat="1" ht="26.45" customHeight="1" x14ac:dyDescent="0.15">
      <c r="A16" s="405"/>
      <c r="B16" s="94"/>
      <c r="C16" s="90"/>
      <c r="D16" s="91"/>
      <c r="E16" s="92"/>
      <c r="F16" s="90"/>
      <c r="G16" s="93"/>
      <c r="H16" s="101"/>
      <c r="I16" s="90"/>
      <c r="J16" s="93"/>
      <c r="K16" s="101"/>
      <c r="L16" s="90"/>
      <c r="M16" s="91"/>
      <c r="N16" s="95" t="s">
        <v>25</v>
      </c>
      <c r="O16" s="96">
        <v>1790</v>
      </c>
      <c r="P16" s="91"/>
      <c r="Q16" s="100"/>
      <c r="R16" s="90"/>
      <c r="S16" s="93"/>
      <c r="T16" s="101"/>
      <c r="U16" s="90"/>
      <c r="V16" s="93"/>
      <c r="W16" s="86"/>
      <c r="X16" s="87"/>
    </row>
    <row r="17" spans="1:24" s="88" customFormat="1" ht="26.45" customHeight="1" x14ac:dyDescent="0.15">
      <c r="A17" s="405"/>
      <c r="B17" s="94"/>
      <c r="C17" s="90"/>
      <c r="D17" s="91"/>
      <c r="E17" s="92"/>
      <c r="F17" s="90"/>
      <c r="G17" s="93"/>
      <c r="H17" s="101"/>
      <c r="I17" s="90"/>
      <c r="J17" s="93"/>
      <c r="K17" s="101"/>
      <c r="L17" s="90"/>
      <c r="M17" s="91"/>
      <c r="N17" s="95" t="s">
        <v>26</v>
      </c>
      <c r="O17" s="96">
        <v>1200</v>
      </c>
      <c r="P17" s="91"/>
      <c r="Q17" s="100"/>
      <c r="R17" s="90"/>
      <c r="S17" s="93"/>
      <c r="T17" s="101"/>
      <c r="U17" s="90"/>
      <c r="V17" s="93"/>
      <c r="W17" s="86"/>
      <c r="X17" s="87"/>
    </row>
    <row r="18" spans="1:24" s="88" customFormat="1" ht="26.45" customHeight="1" x14ac:dyDescent="0.15">
      <c r="A18" s="405"/>
      <c r="B18" s="95"/>
      <c r="C18" s="90"/>
      <c r="D18" s="91"/>
      <c r="E18" s="92"/>
      <c r="F18" s="90"/>
      <c r="G18" s="93"/>
      <c r="H18" s="101"/>
      <c r="I18" s="90"/>
      <c r="J18" s="93"/>
      <c r="K18" s="101"/>
      <c r="L18" s="90"/>
      <c r="M18" s="91"/>
      <c r="N18" s="95" t="s">
        <v>27</v>
      </c>
      <c r="O18" s="96">
        <v>2900</v>
      </c>
      <c r="P18" s="91"/>
      <c r="Q18" s="100"/>
      <c r="R18" s="90"/>
      <c r="S18" s="93"/>
      <c r="T18" s="101"/>
      <c r="U18" s="90"/>
      <c r="V18" s="93"/>
      <c r="W18" s="86"/>
      <c r="X18" s="87"/>
    </row>
    <row r="19" spans="1:24" s="88" customFormat="1" ht="26.45" customHeight="1" x14ac:dyDescent="0.15">
      <c r="A19" s="405"/>
      <c r="B19" s="94"/>
      <c r="C19" s="90"/>
      <c r="D19" s="91"/>
      <c r="E19" s="92"/>
      <c r="F19" s="90"/>
      <c r="G19" s="93"/>
      <c r="H19" s="102"/>
      <c r="I19" s="90"/>
      <c r="J19" s="93"/>
      <c r="K19" s="102"/>
      <c r="L19" s="90"/>
      <c r="M19" s="91"/>
      <c r="N19" s="103" t="s">
        <v>286</v>
      </c>
      <c r="O19" s="96">
        <v>340</v>
      </c>
      <c r="P19" s="91"/>
      <c r="Q19" s="104"/>
      <c r="R19" s="90"/>
      <c r="S19" s="93"/>
      <c r="T19" s="102"/>
      <c r="U19" s="90"/>
      <c r="V19" s="93"/>
      <c r="W19" s="86"/>
      <c r="X19" s="87"/>
    </row>
    <row r="20" spans="1:24" s="88" customFormat="1" ht="26.45" customHeight="1" x14ac:dyDescent="0.15">
      <c r="A20" s="405"/>
      <c r="B20" s="94"/>
      <c r="C20" s="90"/>
      <c r="D20" s="91"/>
      <c r="E20" s="92"/>
      <c r="F20" s="90"/>
      <c r="G20" s="93"/>
      <c r="H20" s="101"/>
      <c r="I20" s="90"/>
      <c r="J20" s="93"/>
      <c r="K20" s="101"/>
      <c r="L20" s="90"/>
      <c r="M20" s="91"/>
      <c r="N20" s="95"/>
      <c r="O20" s="105"/>
      <c r="P20" s="106"/>
      <c r="Q20" s="100"/>
      <c r="R20" s="90"/>
      <c r="S20" s="93"/>
      <c r="T20" s="101"/>
      <c r="U20" s="90"/>
      <c r="V20" s="93"/>
      <c r="W20" s="86"/>
      <c r="X20" s="87"/>
    </row>
    <row r="21" spans="1:24" s="88" customFormat="1" ht="26.45" customHeight="1" x14ac:dyDescent="0.15">
      <c r="A21" s="405"/>
      <c r="B21" s="89"/>
      <c r="C21" s="90"/>
      <c r="D21" s="91"/>
      <c r="E21" s="107"/>
      <c r="F21" s="90"/>
      <c r="G21" s="93"/>
      <c r="H21" s="94"/>
      <c r="I21" s="90"/>
      <c r="J21" s="93"/>
      <c r="K21" s="95"/>
      <c r="L21" s="90"/>
      <c r="M21" s="91"/>
      <c r="N21" s="95" t="s">
        <v>18</v>
      </c>
      <c r="O21" s="96">
        <v>2080</v>
      </c>
      <c r="P21" s="91"/>
      <c r="Q21" s="100"/>
      <c r="R21" s="90"/>
      <c r="S21" s="93"/>
      <c r="T21" s="101"/>
      <c r="U21" s="90"/>
      <c r="V21" s="93"/>
      <c r="W21" s="86"/>
      <c r="X21" s="87"/>
    </row>
    <row r="22" spans="1:24" s="88" customFormat="1" ht="26.45" customHeight="1" x14ac:dyDescent="0.15">
      <c r="A22" s="405"/>
      <c r="B22" s="94"/>
      <c r="C22" s="90"/>
      <c r="D22" s="91"/>
      <c r="E22" s="92"/>
      <c r="F22" s="90"/>
      <c r="G22" s="93"/>
      <c r="H22" s="94"/>
      <c r="I22" s="90"/>
      <c r="J22" s="93"/>
      <c r="K22" s="101"/>
      <c r="L22" s="90"/>
      <c r="M22" s="91"/>
      <c r="N22" s="95" t="s">
        <v>28</v>
      </c>
      <c r="O22" s="96">
        <v>1800</v>
      </c>
      <c r="P22" s="91"/>
      <c r="Q22" s="100"/>
      <c r="R22" s="90"/>
      <c r="S22" s="93"/>
      <c r="T22" s="101"/>
      <c r="U22" s="90"/>
      <c r="V22" s="93"/>
      <c r="W22" s="86"/>
      <c r="X22" s="87"/>
    </row>
    <row r="23" spans="1:24" s="88" customFormat="1" ht="26.45" customHeight="1" x14ac:dyDescent="0.15">
      <c r="A23" s="405"/>
      <c r="B23" s="89" t="s">
        <v>14</v>
      </c>
      <c r="C23" s="90">
        <v>750</v>
      </c>
      <c r="D23" s="91"/>
      <c r="E23" s="97" t="s">
        <v>263</v>
      </c>
      <c r="F23" s="90">
        <v>100</v>
      </c>
      <c r="G23" s="93"/>
      <c r="H23" s="95" t="s">
        <v>14</v>
      </c>
      <c r="I23" s="90">
        <v>1230</v>
      </c>
      <c r="J23" s="93"/>
      <c r="K23" s="95" t="s">
        <v>263</v>
      </c>
      <c r="L23" s="90">
        <v>105</v>
      </c>
      <c r="M23" s="91"/>
      <c r="N23" s="95" t="s">
        <v>29</v>
      </c>
      <c r="O23" s="96">
        <v>2150</v>
      </c>
      <c r="P23" s="91"/>
      <c r="Q23" s="108" t="s">
        <v>14</v>
      </c>
      <c r="R23" s="96">
        <v>40</v>
      </c>
      <c r="S23" s="109"/>
      <c r="T23" s="110" t="s">
        <v>263</v>
      </c>
      <c r="U23" s="90">
        <v>220</v>
      </c>
      <c r="V23" s="93"/>
      <c r="W23" s="86"/>
      <c r="X23" s="87"/>
    </row>
    <row r="24" spans="1:24" s="88" customFormat="1" ht="26.45" customHeight="1" x14ac:dyDescent="0.15">
      <c r="A24" s="405"/>
      <c r="B24" s="94"/>
      <c r="C24" s="90"/>
      <c r="D24" s="91"/>
      <c r="E24" s="97"/>
      <c r="F24" s="90"/>
      <c r="G24" s="93"/>
      <c r="H24" s="94"/>
      <c r="I24" s="90"/>
      <c r="J24" s="93"/>
      <c r="K24" s="94"/>
      <c r="L24" s="90"/>
      <c r="M24" s="91"/>
      <c r="N24" s="95" t="s">
        <v>30</v>
      </c>
      <c r="O24" s="96">
        <v>1900</v>
      </c>
      <c r="P24" s="91"/>
      <c r="Q24" s="100"/>
      <c r="R24" s="90"/>
      <c r="S24" s="93"/>
      <c r="T24" s="101"/>
      <c r="U24" s="90"/>
      <c r="V24" s="93"/>
      <c r="W24" s="86"/>
      <c r="X24" s="87"/>
    </row>
    <row r="25" spans="1:24" s="88" customFormat="1" ht="26.45" customHeight="1" x14ac:dyDescent="0.15">
      <c r="A25" s="405"/>
      <c r="B25" s="89" t="s">
        <v>176</v>
      </c>
      <c r="C25" s="90">
        <v>50</v>
      </c>
      <c r="D25" s="91"/>
      <c r="E25" s="89" t="s">
        <v>177</v>
      </c>
      <c r="F25" s="90">
        <v>10</v>
      </c>
      <c r="G25" s="91"/>
      <c r="H25" s="95" t="s">
        <v>176</v>
      </c>
      <c r="I25" s="90">
        <v>130</v>
      </c>
      <c r="J25" s="93"/>
      <c r="K25" s="89" t="s">
        <v>176</v>
      </c>
      <c r="L25" s="90"/>
      <c r="M25" s="91"/>
      <c r="N25" s="95" t="s">
        <v>15</v>
      </c>
      <c r="O25" s="96">
        <v>1200</v>
      </c>
      <c r="P25" s="91"/>
      <c r="Q25" s="108"/>
      <c r="R25" s="90"/>
      <c r="S25" s="91"/>
      <c r="T25" s="101"/>
      <c r="U25" s="90"/>
      <c r="V25" s="93"/>
      <c r="W25" s="86"/>
      <c r="X25" s="87"/>
    </row>
    <row r="26" spans="1:24" s="88" customFormat="1" ht="26.45" customHeight="1" x14ac:dyDescent="0.15">
      <c r="A26" s="405"/>
      <c r="B26" s="89" t="s">
        <v>264</v>
      </c>
      <c r="C26" s="90">
        <v>45</v>
      </c>
      <c r="D26" s="91"/>
      <c r="E26" s="97" t="s">
        <v>265</v>
      </c>
      <c r="F26" s="90">
        <v>10</v>
      </c>
      <c r="G26" s="93"/>
      <c r="H26" s="95" t="s">
        <v>264</v>
      </c>
      <c r="I26" s="90">
        <v>50</v>
      </c>
      <c r="J26" s="93"/>
      <c r="K26" s="110" t="s">
        <v>264</v>
      </c>
      <c r="L26" s="90"/>
      <c r="M26" s="91"/>
      <c r="N26" s="95" t="s">
        <v>16</v>
      </c>
      <c r="O26" s="96">
        <v>760</v>
      </c>
      <c r="P26" s="91"/>
      <c r="Q26" s="108"/>
      <c r="R26" s="90"/>
      <c r="S26" s="91"/>
      <c r="T26" s="94"/>
      <c r="U26" s="90"/>
      <c r="V26" s="93"/>
      <c r="W26" s="86"/>
      <c r="X26" s="87"/>
    </row>
    <row r="27" spans="1:24" s="88" customFormat="1" ht="26.45" customHeight="1" x14ac:dyDescent="0.15">
      <c r="A27" s="405"/>
      <c r="B27" s="89" t="s">
        <v>266</v>
      </c>
      <c r="C27" s="90">
        <v>70</v>
      </c>
      <c r="D27" s="91"/>
      <c r="E27" s="97" t="s">
        <v>267</v>
      </c>
      <c r="F27" s="90">
        <v>10</v>
      </c>
      <c r="G27" s="93"/>
      <c r="H27" s="95" t="s">
        <v>266</v>
      </c>
      <c r="I27" s="90">
        <v>100</v>
      </c>
      <c r="J27" s="93"/>
      <c r="K27" s="110" t="s">
        <v>268</v>
      </c>
      <c r="L27" s="90"/>
      <c r="M27" s="91"/>
      <c r="N27" s="95" t="s">
        <v>17</v>
      </c>
      <c r="O27" s="96">
        <v>1300</v>
      </c>
      <c r="P27" s="91"/>
      <c r="Q27" s="108"/>
      <c r="R27" s="90"/>
      <c r="S27" s="91"/>
      <c r="T27" s="97" t="s">
        <v>267</v>
      </c>
      <c r="U27" s="90">
        <v>30</v>
      </c>
      <c r="V27" s="93"/>
      <c r="W27" s="86"/>
      <c r="X27" s="87"/>
    </row>
    <row r="28" spans="1:24" s="88" customFormat="1" ht="26.45" customHeight="1" x14ac:dyDescent="0.15">
      <c r="A28" s="405"/>
      <c r="B28" s="95" t="s">
        <v>282</v>
      </c>
      <c r="C28" s="90">
        <v>55</v>
      </c>
      <c r="D28" s="91"/>
      <c r="E28" s="95" t="s">
        <v>282</v>
      </c>
      <c r="F28" s="90">
        <v>20</v>
      </c>
      <c r="G28" s="93"/>
      <c r="H28" s="101"/>
      <c r="I28" s="90"/>
      <c r="J28" s="93"/>
      <c r="K28" s="95" t="s">
        <v>282</v>
      </c>
      <c r="L28" s="90">
        <v>20</v>
      </c>
      <c r="M28" s="91"/>
      <c r="N28" s="95" t="s">
        <v>31</v>
      </c>
      <c r="O28" s="96">
        <v>1810</v>
      </c>
      <c r="P28" s="91"/>
      <c r="Q28" s="95" t="s">
        <v>282</v>
      </c>
      <c r="R28" s="90">
        <v>10</v>
      </c>
      <c r="S28" s="93"/>
      <c r="T28" s="95" t="s">
        <v>282</v>
      </c>
      <c r="U28" s="90">
        <v>30</v>
      </c>
      <c r="V28" s="93"/>
      <c r="W28" s="86"/>
      <c r="X28" s="87"/>
    </row>
    <row r="29" spans="1:24" s="88" customFormat="1" ht="26.45" customHeight="1" x14ac:dyDescent="0.15">
      <c r="A29" s="405"/>
      <c r="B29" s="95" t="s">
        <v>283</v>
      </c>
      <c r="C29" s="90">
        <v>25</v>
      </c>
      <c r="D29" s="91"/>
      <c r="E29" s="95" t="s">
        <v>283</v>
      </c>
      <c r="F29" s="90">
        <v>10</v>
      </c>
      <c r="G29" s="93"/>
      <c r="H29" s="101"/>
      <c r="I29" s="90"/>
      <c r="J29" s="93"/>
      <c r="K29" s="95" t="s">
        <v>283</v>
      </c>
      <c r="L29" s="90">
        <v>5</v>
      </c>
      <c r="M29" s="91"/>
      <c r="N29" s="95" t="s">
        <v>32</v>
      </c>
      <c r="O29" s="96">
        <v>1650</v>
      </c>
      <c r="P29" s="91"/>
      <c r="Q29" s="100"/>
      <c r="R29" s="90"/>
      <c r="S29" s="93"/>
      <c r="T29" s="95" t="s">
        <v>283</v>
      </c>
      <c r="U29" s="90">
        <v>15</v>
      </c>
      <c r="V29" s="93"/>
      <c r="W29" s="86"/>
      <c r="X29" s="87"/>
    </row>
    <row r="30" spans="1:24" s="88" customFormat="1" ht="26.45" customHeight="1" x14ac:dyDescent="0.15">
      <c r="A30" s="405"/>
      <c r="B30" s="103" t="s">
        <v>284</v>
      </c>
      <c r="C30" s="90">
        <v>5</v>
      </c>
      <c r="D30" s="91"/>
      <c r="E30" s="103" t="s">
        <v>284</v>
      </c>
      <c r="F30" s="90"/>
      <c r="G30" s="93"/>
      <c r="H30" s="101"/>
      <c r="I30" s="90"/>
      <c r="J30" s="93"/>
      <c r="K30" s="103" t="s">
        <v>284</v>
      </c>
      <c r="L30" s="90">
        <v>5</v>
      </c>
      <c r="M30" s="91"/>
      <c r="N30" s="103" t="s">
        <v>33</v>
      </c>
      <c r="O30" s="96">
        <v>200</v>
      </c>
      <c r="P30" s="111"/>
      <c r="Q30" s="100"/>
      <c r="R30" s="90"/>
      <c r="S30" s="93"/>
      <c r="T30" s="103" t="s">
        <v>284</v>
      </c>
      <c r="U30" s="90">
        <v>5</v>
      </c>
      <c r="V30" s="93"/>
      <c r="W30" s="86"/>
      <c r="X30" s="87"/>
    </row>
    <row r="31" spans="1:24" s="88" customFormat="1" ht="26.45" customHeight="1" x14ac:dyDescent="0.15">
      <c r="A31" s="405"/>
      <c r="B31" s="94"/>
      <c r="C31" s="90"/>
      <c r="D31" s="91"/>
      <c r="E31" s="92"/>
      <c r="F31" s="90"/>
      <c r="G31" s="93"/>
      <c r="H31" s="94"/>
      <c r="I31" s="90"/>
      <c r="J31" s="93"/>
      <c r="K31" s="94"/>
      <c r="L31" s="90"/>
      <c r="M31" s="91"/>
      <c r="N31" s="94"/>
      <c r="O31" s="96"/>
      <c r="P31" s="91"/>
      <c r="Q31" s="92"/>
      <c r="R31" s="90"/>
      <c r="S31" s="93"/>
      <c r="T31" s="94"/>
      <c r="U31" s="90"/>
      <c r="V31" s="93"/>
      <c r="W31" s="86"/>
      <c r="X31" s="87"/>
    </row>
    <row r="32" spans="1:24" s="88" customFormat="1" ht="26.45" customHeight="1" thickBot="1" x14ac:dyDescent="0.2">
      <c r="A32" s="405"/>
      <c r="B32" s="94"/>
      <c r="C32" s="90"/>
      <c r="D32" s="91"/>
      <c r="E32" s="92"/>
      <c r="F32" s="90"/>
      <c r="G32" s="93"/>
      <c r="H32" s="94"/>
      <c r="I32" s="90"/>
      <c r="J32" s="93"/>
      <c r="K32" s="94"/>
      <c r="L32" s="90"/>
      <c r="M32" s="91"/>
      <c r="N32" s="94"/>
      <c r="O32" s="96"/>
      <c r="P32" s="91"/>
      <c r="Q32" s="92"/>
      <c r="R32" s="90"/>
      <c r="S32" s="93"/>
      <c r="T32" s="94"/>
      <c r="U32" s="90"/>
      <c r="V32" s="93"/>
      <c r="W32" s="112"/>
      <c r="X32" s="113"/>
    </row>
    <row r="33" spans="1:26" s="88" customFormat="1" ht="26.45" customHeight="1" thickBot="1" x14ac:dyDescent="0.2">
      <c r="A33" s="406"/>
      <c r="B33" s="114" t="s">
        <v>3</v>
      </c>
      <c r="C33" s="115">
        <f>SUM(C7:C32)</f>
        <v>4300</v>
      </c>
      <c r="D33" s="116">
        <f>SUM(D7:D32)</f>
        <v>0</v>
      </c>
      <c r="E33" s="117" t="s">
        <v>4</v>
      </c>
      <c r="F33" s="115">
        <f>SUM(F7:F32)</f>
        <v>1410</v>
      </c>
      <c r="G33" s="115">
        <f>SUM(G7:G32)</f>
        <v>0</v>
      </c>
      <c r="H33" s="114" t="s">
        <v>5</v>
      </c>
      <c r="I33" s="115">
        <f>SUM(I7:I32)</f>
        <v>5560</v>
      </c>
      <c r="J33" s="118">
        <f>SUM(J7:J32)</f>
        <v>0</v>
      </c>
      <c r="K33" s="114" t="s">
        <v>6</v>
      </c>
      <c r="L33" s="115">
        <f>SUM(L7:L32)</f>
        <v>515</v>
      </c>
      <c r="M33" s="119">
        <f>SUM(M7:M32)</f>
        <v>0</v>
      </c>
      <c r="N33" s="114" t="s">
        <v>7</v>
      </c>
      <c r="O33" s="120">
        <f>SUM(O7:O32)</f>
        <v>38060</v>
      </c>
      <c r="P33" s="121">
        <f>SUM(P7:P32)</f>
        <v>0</v>
      </c>
      <c r="Q33" s="122" t="s">
        <v>9</v>
      </c>
      <c r="R33" s="115">
        <f>SUM(R7:R32)</f>
        <v>350</v>
      </c>
      <c r="S33" s="119">
        <f>SUM(S7:S32)</f>
        <v>0</v>
      </c>
      <c r="T33" s="123" t="s">
        <v>8</v>
      </c>
      <c r="U33" s="124">
        <f>SUM(U7:U32)</f>
        <v>1230</v>
      </c>
      <c r="V33" s="119">
        <f>SUM(V7:V32)</f>
        <v>0</v>
      </c>
      <c r="W33" s="125">
        <f>SUM(U33,R33,O33,L33,I33,F33,C33)</f>
        <v>51425</v>
      </c>
      <c r="X33" s="126">
        <f>SUM(V33,S33,P33,M33,J33,G33,D33)</f>
        <v>0</v>
      </c>
      <c r="Z33" s="127">
        <f>X33</f>
        <v>0</v>
      </c>
    </row>
    <row r="34" spans="1:26" s="88" customFormat="1" ht="25.5" customHeight="1" x14ac:dyDescent="0.15">
      <c r="B34" s="65"/>
      <c r="E34" s="65"/>
      <c r="H34" s="65"/>
      <c r="K34" s="65"/>
      <c r="N34" s="65"/>
      <c r="O34" s="128"/>
      <c r="Q34" s="65"/>
      <c r="T34" s="65"/>
      <c r="U34" s="129"/>
      <c r="V34" s="129"/>
      <c r="W34" s="130"/>
      <c r="X34" s="130"/>
    </row>
    <row r="35" spans="1:26" s="88" customFormat="1" ht="26.1" customHeight="1" x14ac:dyDescent="0.15">
      <c r="B35" s="65" t="s">
        <v>105</v>
      </c>
      <c r="E35" s="65"/>
      <c r="H35" s="65"/>
      <c r="K35" s="65"/>
      <c r="N35" s="65"/>
      <c r="O35" s="128"/>
      <c r="Q35" s="65"/>
      <c r="T35" s="65"/>
      <c r="U35" s="129"/>
      <c r="V35" s="129"/>
      <c r="W35" s="130"/>
      <c r="X35" s="130"/>
      <c r="Z35" s="127"/>
    </row>
    <row r="36" spans="1:26" s="88" customFormat="1" ht="21.75" customHeight="1" x14ac:dyDescent="0.15">
      <c r="B36" s="65"/>
      <c r="E36" s="65"/>
      <c r="H36" s="65"/>
      <c r="K36" s="65"/>
      <c r="N36" s="65"/>
      <c r="O36" s="128"/>
      <c r="Q36" s="65"/>
      <c r="T36" s="131"/>
      <c r="U36" s="132"/>
      <c r="V36" s="132"/>
      <c r="W36" s="133"/>
      <c r="X36" s="134"/>
      <c r="Z36" s="127"/>
    </row>
    <row r="37" spans="1:26" s="88" customFormat="1" ht="23.25" customHeight="1" x14ac:dyDescent="0.15">
      <c r="B37" s="65"/>
      <c r="E37" s="65"/>
      <c r="F37" s="135" t="s">
        <v>182</v>
      </c>
      <c r="H37" s="65"/>
      <c r="K37" s="65"/>
      <c r="N37" s="65"/>
      <c r="O37" s="128"/>
      <c r="Q37" s="65"/>
      <c r="T37" s="65"/>
      <c r="W37" s="136"/>
      <c r="X37" s="128"/>
    </row>
    <row r="38" spans="1:26" ht="38.25" customHeight="1" thickBot="1" x14ac:dyDescent="0.25">
      <c r="E38" s="390" t="s">
        <v>52</v>
      </c>
      <c r="F38" s="390"/>
      <c r="G38" s="390"/>
      <c r="H38" s="390"/>
      <c r="I38" s="390"/>
      <c r="J38" s="390"/>
      <c r="K38" s="390"/>
      <c r="L38" s="390"/>
      <c r="M38" s="390"/>
      <c r="N38" s="390"/>
      <c r="O38" s="390"/>
      <c r="P38" s="390"/>
      <c r="Q38" s="390"/>
      <c r="R38" s="390"/>
      <c r="S38" s="390"/>
      <c r="T38" s="344"/>
      <c r="U38" s="57"/>
      <c r="V38" s="57"/>
      <c r="W38" s="393" t="s">
        <v>442</v>
      </c>
      <c r="X38" s="393"/>
      <c r="Y38" s="402" t="s">
        <v>52</v>
      </c>
    </row>
    <row r="39" spans="1:26" s="65" customFormat="1" ht="23.25" customHeight="1" x14ac:dyDescent="0.15">
      <c r="A39" s="59" t="s">
        <v>0</v>
      </c>
      <c r="B39" s="60"/>
      <c r="C39" s="60"/>
      <c r="D39" s="61"/>
      <c r="E39" s="59" t="s">
        <v>1</v>
      </c>
      <c r="F39" s="60"/>
      <c r="G39" s="61"/>
      <c r="H39" s="59" t="s">
        <v>89</v>
      </c>
      <c r="I39" s="61"/>
      <c r="J39" s="59" t="s">
        <v>204</v>
      </c>
      <c r="K39" s="60"/>
      <c r="L39" s="60"/>
      <c r="M39" s="60"/>
      <c r="N39" s="60"/>
      <c r="O39" s="62"/>
      <c r="P39" s="60"/>
      <c r="Q39" s="60"/>
      <c r="R39" s="60"/>
      <c r="S39" s="61"/>
      <c r="T39" s="59" t="s">
        <v>2</v>
      </c>
      <c r="U39" s="60"/>
      <c r="V39" s="60"/>
      <c r="W39" s="63"/>
      <c r="X39" s="64"/>
      <c r="Y39" s="402"/>
    </row>
    <row r="40" spans="1:26" s="66" customFormat="1" ht="46.5" customHeight="1" thickBot="1" x14ac:dyDescent="0.2">
      <c r="A40" s="381">
        <f>$A$3</f>
        <v>0</v>
      </c>
      <c r="B40" s="382"/>
      <c r="C40" s="382"/>
      <c r="D40" s="383"/>
      <c r="E40" s="394">
        <f>SUM(Z:Z)</f>
        <v>0</v>
      </c>
      <c r="F40" s="395"/>
      <c r="G40" s="396"/>
      <c r="H40" s="397">
        <f>$H$3</f>
        <v>0</v>
      </c>
      <c r="I40" s="398"/>
      <c r="J40" s="397">
        <f>$J$3</f>
        <v>0</v>
      </c>
      <c r="K40" s="399"/>
      <c r="L40" s="399"/>
      <c r="M40" s="399"/>
      <c r="N40" s="399"/>
      <c r="O40" s="399"/>
      <c r="P40" s="399"/>
      <c r="Q40" s="399"/>
      <c r="R40" s="399"/>
      <c r="S40" s="398"/>
      <c r="T40" s="397">
        <f>$T$3</f>
        <v>0</v>
      </c>
      <c r="U40" s="399"/>
      <c r="V40" s="399"/>
      <c r="W40" s="399"/>
      <c r="X40" s="398"/>
      <c r="Y40" s="402"/>
    </row>
    <row r="41" spans="1:26" s="4" customFormat="1" ht="21.95" customHeight="1" thickBot="1" x14ac:dyDescent="0.2">
      <c r="O41" s="137"/>
      <c r="W41" s="138"/>
      <c r="X41" s="137"/>
      <c r="Y41" s="403"/>
    </row>
    <row r="42" spans="1:26" s="40" customFormat="1" ht="26.45" customHeight="1" thickBot="1" x14ac:dyDescent="0.2">
      <c r="A42" s="69"/>
      <c r="B42" s="387" t="s">
        <v>90</v>
      </c>
      <c r="C42" s="388"/>
      <c r="D42" s="389"/>
      <c r="E42" s="387" t="s">
        <v>91</v>
      </c>
      <c r="F42" s="388"/>
      <c r="G42" s="389"/>
      <c r="H42" s="387" t="s">
        <v>92</v>
      </c>
      <c r="I42" s="388"/>
      <c r="J42" s="389"/>
      <c r="K42" s="387" t="s">
        <v>93</v>
      </c>
      <c r="L42" s="388"/>
      <c r="M42" s="389"/>
      <c r="N42" s="387" t="s">
        <v>94</v>
      </c>
      <c r="O42" s="388"/>
      <c r="P42" s="389"/>
      <c r="Q42" s="387" t="s">
        <v>95</v>
      </c>
      <c r="R42" s="388"/>
      <c r="S42" s="389"/>
      <c r="T42" s="387" t="s">
        <v>96</v>
      </c>
      <c r="U42" s="388"/>
      <c r="V42" s="389"/>
      <c r="W42" s="400" t="s">
        <v>186</v>
      </c>
      <c r="X42" s="401"/>
      <c r="Y42" s="402"/>
    </row>
    <row r="43" spans="1:26" s="40" customFormat="1" ht="26.45" customHeight="1" thickBot="1" x14ac:dyDescent="0.2">
      <c r="A43" s="384" t="s">
        <v>98</v>
      </c>
      <c r="B43" s="70" t="s">
        <v>104</v>
      </c>
      <c r="C43" s="71" t="s">
        <v>206</v>
      </c>
      <c r="D43" s="72" t="s">
        <v>208</v>
      </c>
      <c r="E43" s="70" t="s">
        <v>104</v>
      </c>
      <c r="F43" s="71" t="s">
        <v>206</v>
      </c>
      <c r="G43" s="73" t="s">
        <v>208</v>
      </c>
      <c r="H43" s="70" t="s">
        <v>104</v>
      </c>
      <c r="I43" s="71" t="s">
        <v>206</v>
      </c>
      <c r="J43" s="72" t="s">
        <v>208</v>
      </c>
      <c r="K43" s="70" t="s">
        <v>104</v>
      </c>
      <c r="L43" s="71" t="s">
        <v>206</v>
      </c>
      <c r="M43" s="73" t="s">
        <v>208</v>
      </c>
      <c r="N43" s="70" t="s">
        <v>104</v>
      </c>
      <c r="O43" s="74" t="s">
        <v>206</v>
      </c>
      <c r="P43" s="72" t="s">
        <v>208</v>
      </c>
      <c r="Q43" s="70" t="s">
        <v>104</v>
      </c>
      <c r="R43" s="71" t="s">
        <v>206</v>
      </c>
      <c r="S43" s="73" t="s">
        <v>208</v>
      </c>
      <c r="T43" s="70" t="s">
        <v>104</v>
      </c>
      <c r="U43" s="71" t="s">
        <v>206</v>
      </c>
      <c r="V43" s="73" t="s">
        <v>208</v>
      </c>
      <c r="W43" s="75" t="s">
        <v>206</v>
      </c>
      <c r="X43" s="76" t="s">
        <v>208</v>
      </c>
      <c r="Y43" s="402"/>
    </row>
    <row r="44" spans="1:26" s="143" customFormat="1" ht="26.45" customHeight="1" x14ac:dyDescent="0.15">
      <c r="A44" s="385"/>
      <c r="B44" s="139" t="s">
        <v>209</v>
      </c>
      <c r="C44" s="78">
        <v>15</v>
      </c>
      <c r="D44" s="79"/>
      <c r="E44" s="140" t="s">
        <v>209</v>
      </c>
      <c r="F44" s="78">
        <v>5</v>
      </c>
      <c r="G44" s="82"/>
      <c r="H44" s="139" t="s">
        <v>209</v>
      </c>
      <c r="I44" s="78">
        <v>20</v>
      </c>
      <c r="J44" s="79"/>
      <c r="K44" s="140" t="s">
        <v>209</v>
      </c>
      <c r="L44" s="78">
        <v>5</v>
      </c>
      <c r="M44" s="82"/>
      <c r="N44" s="139" t="s">
        <v>35</v>
      </c>
      <c r="O44" s="83">
        <v>760</v>
      </c>
      <c r="P44" s="79"/>
      <c r="Q44" s="141"/>
      <c r="R44" s="78"/>
      <c r="S44" s="82"/>
      <c r="T44" s="142" t="s">
        <v>209</v>
      </c>
      <c r="U44" s="78">
        <v>10</v>
      </c>
      <c r="V44" s="82"/>
      <c r="W44" s="86"/>
      <c r="X44" s="87"/>
      <c r="Y44" s="402"/>
    </row>
    <row r="45" spans="1:26" s="143" customFormat="1" ht="26.45" customHeight="1" x14ac:dyDescent="0.15">
      <c r="A45" s="385"/>
      <c r="B45" s="144" t="s">
        <v>37</v>
      </c>
      <c r="C45" s="90">
        <v>60</v>
      </c>
      <c r="D45" s="91"/>
      <c r="E45" s="145" t="s">
        <v>207</v>
      </c>
      <c r="F45" s="90">
        <v>10</v>
      </c>
      <c r="G45" s="93"/>
      <c r="H45" s="144" t="s">
        <v>210</v>
      </c>
      <c r="I45" s="90">
        <v>200</v>
      </c>
      <c r="J45" s="91"/>
      <c r="K45" s="145" t="s">
        <v>207</v>
      </c>
      <c r="L45" s="90">
        <v>15</v>
      </c>
      <c r="M45" s="93"/>
      <c r="N45" s="144" t="s">
        <v>37</v>
      </c>
      <c r="O45" s="96">
        <v>910</v>
      </c>
      <c r="P45" s="91"/>
      <c r="Q45" s="146"/>
      <c r="R45" s="90"/>
      <c r="S45" s="93"/>
      <c r="T45" s="146" t="s">
        <v>211</v>
      </c>
      <c r="U45" s="90">
        <v>20</v>
      </c>
      <c r="V45" s="93"/>
      <c r="W45" s="86"/>
      <c r="X45" s="87"/>
      <c r="Y45" s="402"/>
    </row>
    <row r="46" spans="1:26" s="143" customFormat="1" ht="26.45" customHeight="1" x14ac:dyDescent="0.15">
      <c r="A46" s="385"/>
      <c r="B46" s="144" t="s">
        <v>40</v>
      </c>
      <c r="C46" s="90">
        <v>25</v>
      </c>
      <c r="D46" s="91"/>
      <c r="E46" s="145" t="s">
        <v>212</v>
      </c>
      <c r="F46" s="90">
        <v>5</v>
      </c>
      <c r="G46" s="93"/>
      <c r="H46" s="144" t="s">
        <v>40</v>
      </c>
      <c r="I46" s="90">
        <v>40</v>
      </c>
      <c r="J46" s="91"/>
      <c r="K46" s="145" t="s">
        <v>212</v>
      </c>
      <c r="L46" s="90">
        <v>5</v>
      </c>
      <c r="M46" s="93"/>
      <c r="N46" s="144" t="s">
        <v>40</v>
      </c>
      <c r="O46" s="96">
        <v>800</v>
      </c>
      <c r="P46" s="91"/>
      <c r="Q46" s="92"/>
      <c r="R46" s="90"/>
      <c r="S46" s="93"/>
      <c r="T46" s="146" t="s">
        <v>213</v>
      </c>
      <c r="U46" s="90">
        <v>20</v>
      </c>
      <c r="V46" s="93"/>
      <c r="W46" s="86"/>
      <c r="X46" s="87"/>
      <c r="Y46" s="402"/>
    </row>
    <row r="47" spans="1:26" s="143" customFormat="1" ht="26.45" customHeight="1" x14ac:dyDescent="0.15">
      <c r="A47" s="385"/>
      <c r="B47" s="144" t="s">
        <v>214</v>
      </c>
      <c r="C47" s="90">
        <v>50</v>
      </c>
      <c r="D47" s="91"/>
      <c r="E47" s="145" t="s">
        <v>214</v>
      </c>
      <c r="F47" s="90">
        <v>5</v>
      </c>
      <c r="G47" s="93"/>
      <c r="H47" s="144" t="s">
        <v>215</v>
      </c>
      <c r="I47" s="90">
        <v>80</v>
      </c>
      <c r="J47" s="91"/>
      <c r="K47" s="145" t="s">
        <v>214</v>
      </c>
      <c r="L47" s="90">
        <v>15</v>
      </c>
      <c r="M47" s="93"/>
      <c r="N47" s="144" t="s">
        <v>39</v>
      </c>
      <c r="O47" s="96">
        <v>900</v>
      </c>
      <c r="P47" s="91"/>
      <c r="Q47" s="92"/>
      <c r="R47" s="90"/>
      <c r="S47" s="93"/>
      <c r="T47" s="146" t="s">
        <v>214</v>
      </c>
      <c r="U47" s="90">
        <v>20</v>
      </c>
      <c r="V47" s="93"/>
      <c r="W47" s="86"/>
      <c r="X47" s="87"/>
      <c r="Y47" s="402"/>
    </row>
    <row r="48" spans="1:26" s="143" customFormat="1" ht="26.45" customHeight="1" x14ac:dyDescent="0.15">
      <c r="A48" s="385"/>
      <c r="B48" s="144" t="s">
        <v>216</v>
      </c>
      <c r="C48" s="90">
        <v>20</v>
      </c>
      <c r="D48" s="91"/>
      <c r="E48" s="145" t="s">
        <v>216</v>
      </c>
      <c r="F48" s="90">
        <v>5</v>
      </c>
      <c r="G48" s="93"/>
      <c r="H48" s="144" t="s">
        <v>217</v>
      </c>
      <c r="I48" s="90">
        <v>70</v>
      </c>
      <c r="J48" s="91"/>
      <c r="K48" s="145" t="s">
        <v>216</v>
      </c>
      <c r="L48" s="90">
        <v>5</v>
      </c>
      <c r="M48" s="93"/>
      <c r="N48" s="144" t="s">
        <v>42</v>
      </c>
      <c r="O48" s="96">
        <v>540</v>
      </c>
      <c r="P48" s="91"/>
      <c r="Q48" s="147"/>
      <c r="R48" s="90"/>
      <c r="S48" s="93"/>
      <c r="T48" s="146" t="s">
        <v>216</v>
      </c>
      <c r="U48" s="90">
        <v>5</v>
      </c>
      <c r="V48" s="93"/>
      <c r="W48" s="86"/>
      <c r="X48" s="87"/>
      <c r="Y48" s="402"/>
    </row>
    <row r="49" spans="1:25" s="143" customFormat="1" ht="26.45" customHeight="1" x14ac:dyDescent="0.15">
      <c r="A49" s="385"/>
      <c r="B49" s="144" t="s">
        <v>218</v>
      </c>
      <c r="C49" s="90">
        <v>25</v>
      </c>
      <c r="D49" s="91"/>
      <c r="E49" s="145" t="s">
        <v>219</v>
      </c>
      <c r="F49" s="90">
        <v>10</v>
      </c>
      <c r="G49" s="93"/>
      <c r="H49" s="144" t="s">
        <v>218</v>
      </c>
      <c r="I49" s="90">
        <v>50</v>
      </c>
      <c r="J49" s="91"/>
      <c r="K49" s="145" t="s">
        <v>219</v>
      </c>
      <c r="L49" s="90">
        <v>10</v>
      </c>
      <c r="M49" s="93"/>
      <c r="N49" s="144" t="s">
        <v>36</v>
      </c>
      <c r="O49" s="96">
        <v>910</v>
      </c>
      <c r="P49" s="91"/>
      <c r="Q49" s="145" t="s">
        <v>218</v>
      </c>
      <c r="R49" s="148" t="s">
        <v>418</v>
      </c>
      <c r="S49" s="93"/>
      <c r="T49" s="144" t="s">
        <v>219</v>
      </c>
      <c r="U49" s="90">
        <v>15</v>
      </c>
      <c r="V49" s="93"/>
      <c r="W49" s="86"/>
      <c r="X49" s="87"/>
      <c r="Y49" s="402"/>
    </row>
    <row r="50" spans="1:25" s="143" customFormat="1" ht="26.45" customHeight="1" x14ac:dyDescent="0.15">
      <c r="A50" s="385"/>
      <c r="B50" s="144" t="s">
        <v>285</v>
      </c>
      <c r="C50" s="90">
        <v>45</v>
      </c>
      <c r="D50" s="91"/>
      <c r="E50" s="144" t="s">
        <v>285</v>
      </c>
      <c r="F50" s="90">
        <v>10</v>
      </c>
      <c r="G50" s="93"/>
      <c r="H50" s="144" t="s">
        <v>38</v>
      </c>
      <c r="I50" s="90">
        <v>50</v>
      </c>
      <c r="J50" s="91"/>
      <c r="K50" s="144" t="s">
        <v>285</v>
      </c>
      <c r="L50" s="90">
        <v>5</v>
      </c>
      <c r="M50" s="93"/>
      <c r="N50" s="144" t="s">
        <v>38</v>
      </c>
      <c r="O50" s="96">
        <v>780</v>
      </c>
      <c r="P50" s="91"/>
      <c r="Q50" s="144" t="s">
        <v>285</v>
      </c>
      <c r="R50" s="90"/>
      <c r="S50" s="93"/>
      <c r="T50" s="144" t="s">
        <v>285</v>
      </c>
      <c r="U50" s="90">
        <v>15</v>
      </c>
      <c r="V50" s="93"/>
      <c r="W50" s="86"/>
      <c r="X50" s="87"/>
      <c r="Y50" s="402"/>
    </row>
    <row r="51" spans="1:25" s="143" customFormat="1" ht="26.45" customHeight="1" x14ac:dyDescent="0.15">
      <c r="A51" s="385"/>
      <c r="B51" s="144" t="s">
        <v>220</v>
      </c>
      <c r="C51" s="90">
        <v>40</v>
      </c>
      <c r="D51" s="91"/>
      <c r="E51" s="145" t="s">
        <v>221</v>
      </c>
      <c r="F51" s="90">
        <v>15</v>
      </c>
      <c r="G51" s="93"/>
      <c r="H51" s="144" t="s">
        <v>41</v>
      </c>
      <c r="I51" s="90">
        <v>150</v>
      </c>
      <c r="J51" s="91"/>
      <c r="K51" s="145" t="s">
        <v>221</v>
      </c>
      <c r="L51" s="90">
        <v>10</v>
      </c>
      <c r="M51" s="93"/>
      <c r="N51" s="144" t="s">
        <v>41</v>
      </c>
      <c r="O51" s="96">
        <v>1420</v>
      </c>
      <c r="P51" s="91"/>
      <c r="Q51" s="145" t="s">
        <v>221</v>
      </c>
      <c r="R51" s="90">
        <v>10</v>
      </c>
      <c r="S51" s="93"/>
      <c r="T51" s="146" t="s">
        <v>220</v>
      </c>
      <c r="U51" s="90">
        <v>10</v>
      </c>
      <c r="V51" s="93"/>
      <c r="W51" s="86"/>
      <c r="X51" s="87"/>
      <c r="Y51" s="402"/>
    </row>
    <row r="52" spans="1:25" s="143" customFormat="1" ht="26.45" customHeight="1" thickBot="1" x14ac:dyDescent="0.2">
      <c r="A52" s="385"/>
      <c r="B52" s="144" t="s">
        <v>222</v>
      </c>
      <c r="C52" s="90">
        <v>45</v>
      </c>
      <c r="D52" s="91"/>
      <c r="E52" s="145" t="s">
        <v>223</v>
      </c>
      <c r="F52" s="90">
        <v>30</v>
      </c>
      <c r="G52" s="93"/>
      <c r="H52" s="144" t="s">
        <v>43</v>
      </c>
      <c r="I52" s="90">
        <v>150</v>
      </c>
      <c r="J52" s="91"/>
      <c r="K52" s="145" t="s">
        <v>224</v>
      </c>
      <c r="L52" s="90">
        <v>10</v>
      </c>
      <c r="M52" s="93"/>
      <c r="N52" s="144" t="s">
        <v>222</v>
      </c>
      <c r="O52" s="96">
        <v>1630</v>
      </c>
      <c r="P52" s="91"/>
      <c r="Q52" s="145" t="s">
        <v>223</v>
      </c>
      <c r="R52" s="90">
        <v>10</v>
      </c>
      <c r="S52" s="93"/>
      <c r="T52" s="146" t="s">
        <v>223</v>
      </c>
      <c r="U52" s="90">
        <v>15</v>
      </c>
      <c r="V52" s="93"/>
      <c r="W52" s="149"/>
      <c r="X52" s="150"/>
      <c r="Y52" s="402"/>
    </row>
    <row r="53" spans="1:25" s="143" customFormat="1" ht="26.45" customHeight="1" thickBot="1" x14ac:dyDescent="0.2">
      <c r="A53" s="386"/>
      <c r="B53" s="151" t="s">
        <v>46</v>
      </c>
      <c r="C53" s="115">
        <f>SUM(C44:C52)</f>
        <v>325</v>
      </c>
      <c r="D53" s="115">
        <f>SUM(D44:D52)</f>
        <v>0</v>
      </c>
      <c r="E53" s="151" t="s">
        <v>46</v>
      </c>
      <c r="F53" s="115">
        <f>SUM(F44:F52)</f>
        <v>95</v>
      </c>
      <c r="G53" s="115">
        <f>SUM(G44:G52)</f>
        <v>0</v>
      </c>
      <c r="H53" s="151" t="s">
        <v>46</v>
      </c>
      <c r="I53" s="115">
        <f>SUM(I44:I52)</f>
        <v>810</v>
      </c>
      <c r="J53" s="115">
        <f>SUM(J44:J52)</f>
        <v>0</v>
      </c>
      <c r="K53" s="151" t="s">
        <v>46</v>
      </c>
      <c r="L53" s="115">
        <f>SUM(L44:L52)</f>
        <v>80</v>
      </c>
      <c r="M53" s="115">
        <f>SUM(M44:M52)</f>
        <v>0</v>
      </c>
      <c r="N53" s="151" t="s">
        <v>46</v>
      </c>
      <c r="O53" s="120">
        <f>SUM(O44:O52)</f>
        <v>8650</v>
      </c>
      <c r="P53" s="120">
        <f>SUM(P44:P52)</f>
        <v>0</v>
      </c>
      <c r="Q53" s="151" t="s">
        <v>46</v>
      </c>
      <c r="R53" s="115">
        <f>SUM(R44:R52)</f>
        <v>20</v>
      </c>
      <c r="S53" s="115">
        <f>SUM(S44:S52)</f>
        <v>0</v>
      </c>
      <c r="T53" s="151" t="s">
        <v>46</v>
      </c>
      <c r="U53" s="115">
        <f>SUM(U44:U52)</f>
        <v>130</v>
      </c>
      <c r="V53" s="118">
        <f>SUM(V44:V52)</f>
        <v>0</v>
      </c>
      <c r="W53" s="125">
        <f>SUM(U53,R53,O53,L53,I53,F53,C53)</f>
        <v>10110</v>
      </c>
      <c r="X53" s="126">
        <f>SUM(V53,S53,P53,M53,J53,G53,D53)</f>
        <v>0</v>
      </c>
    </row>
    <row r="54" spans="1:25" s="143" customFormat="1" ht="21.95" customHeight="1" thickBot="1" x14ac:dyDescent="0.2">
      <c r="A54" s="58"/>
      <c r="B54" s="152"/>
      <c r="C54" s="153"/>
      <c r="D54" s="153"/>
      <c r="E54" s="152"/>
      <c r="F54" s="153"/>
      <c r="G54" s="153"/>
      <c r="H54" s="154"/>
      <c r="I54" s="153"/>
      <c r="J54" s="153"/>
      <c r="K54" s="154"/>
      <c r="L54" s="153"/>
      <c r="M54" s="153"/>
      <c r="N54" s="155"/>
      <c r="O54" s="156"/>
      <c r="P54" s="153"/>
      <c r="Q54" s="154"/>
      <c r="R54" s="153"/>
      <c r="S54" s="153"/>
      <c r="T54" s="154"/>
      <c r="U54" s="153"/>
      <c r="V54" s="153"/>
      <c r="W54" s="157"/>
      <c r="X54" s="156"/>
    </row>
    <row r="55" spans="1:25" s="40" customFormat="1" ht="26.45" customHeight="1" thickBot="1" x14ac:dyDescent="0.2">
      <c r="A55" s="69"/>
      <c r="B55" s="387" t="s">
        <v>90</v>
      </c>
      <c r="C55" s="388"/>
      <c r="D55" s="389"/>
      <c r="E55" s="387" t="s">
        <v>91</v>
      </c>
      <c r="F55" s="388"/>
      <c r="G55" s="389"/>
      <c r="H55" s="387" t="s">
        <v>92</v>
      </c>
      <c r="I55" s="388"/>
      <c r="J55" s="389"/>
      <c r="K55" s="387" t="s">
        <v>93</v>
      </c>
      <c r="L55" s="388"/>
      <c r="M55" s="389"/>
      <c r="N55" s="387" t="s">
        <v>94</v>
      </c>
      <c r="O55" s="388"/>
      <c r="P55" s="389"/>
      <c r="Q55" s="387" t="s">
        <v>95</v>
      </c>
      <c r="R55" s="388"/>
      <c r="S55" s="389"/>
      <c r="T55" s="387" t="s">
        <v>96</v>
      </c>
      <c r="U55" s="388"/>
      <c r="V55" s="389"/>
      <c r="W55" s="400" t="s">
        <v>186</v>
      </c>
      <c r="X55" s="401"/>
    </row>
    <row r="56" spans="1:25" s="40" customFormat="1" ht="26.45" customHeight="1" thickBot="1" x14ac:dyDescent="0.2">
      <c r="A56" s="384" t="s">
        <v>99</v>
      </c>
      <c r="B56" s="70" t="s">
        <v>104</v>
      </c>
      <c r="C56" s="71" t="s">
        <v>206</v>
      </c>
      <c r="D56" s="72" t="s">
        <v>208</v>
      </c>
      <c r="E56" s="70" t="s">
        <v>104</v>
      </c>
      <c r="F56" s="71" t="s">
        <v>206</v>
      </c>
      <c r="G56" s="73" t="s">
        <v>208</v>
      </c>
      <c r="H56" s="70" t="s">
        <v>104</v>
      </c>
      <c r="I56" s="71" t="s">
        <v>206</v>
      </c>
      <c r="J56" s="72" t="s">
        <v>208</v>
      </c>
      <c r="K56" s="70" t="s">
        <v>104</v>
      </c>
      <c r="L56" s="71" t="s">
        <v>206</v>
      </c>
      <c r="M56" s="73" t="s">
        <v>208</v>
      </c>
      <c r="N56" s="70" t="s">
        <v>104</v>
      </c>
      <c r="O56" s="74" t="s">
        <v>206</v>
      </c>
      <c r="P56" s="72" t="s">
        <v>208</v>
      </c>
      <c r="Q56" s="70" t="s">
        <v>104</v>
      </c>
      <c r="R56" s="71" t="s">
        <v>206</v>
      </c>
      <c r="S56" s="73" t="s">
        <v>208</v>
      </c>
      <c r="T56" s="70" t="s">
        <v>104</v>
      </c>
      <c r="U56" s="71" t="s">
        <v>206</v>
      </c>
      <c r="V56" s="73" t="s">
        <v>208</v>
      </c>
      <c r="W56" s="75" t="s">
        <v>206</v>
      </c>
      <c r="X56" s="76" t="s">
        <v>208</v>
      </c>
    </row>
    <row r="57" spans="1:25" s="143" customFormat="1" ht="26.45" customHeight="1" x14ac:dyDescent="0.15">
      <c r="A57" s="385"/>
      <c r="B57" s="158" t="s">
        <v>225</v>
      </c>
      <c r="C57" s="159">
        <v>35</v>
      </c>
      <c r="D57" s="160"/>
      <c r="E57" s="158" t="s">
        <v>225</v>
      </c>
      <c r="F57" s="159">
        <v>10</v>
      </c>
      <c r="G57" s="160"/>
      <c r="H57" s="158" t="s">
        <v>181</v>
      </c>
      <c r="I57" s="159">
        <v>160</v>
      </c>
      <c r="J57" s="160"/>
      <c r="K57" s="158" t="s">
        <v>225</v>
      </c>
      <c r="L57" s="159">
        <v>10</v>
      </c>
      <c r="M57" s="160"/>
      <c r="N57" s="158" t="s">
        <v>45</v>
      </c>
      <c r="O57" s="161">
        <v>1550</v>
      </c>
      <c r="P57" s="160"/>
      <c r="Q57" s="162"/>
      <c r="R57" s="159"/>
      <c r="S57" s="160"/>
      <c r="T57" s="158" t="s">
        <v>225</v>
      </c>
      <c r="U57" s="159">
        <v>15</v>
      </c>
      <c r="V57" s="163"/>
      <c r="W57" s="86"/>
      <c r="X57" s="87"/>
    </row>
    <row r="58" spans="1:25" s="143" customFormat="1" ht="26.45" customHeight="1" x14ac:dyDescent="0.15">
      <c r="A58" s="385"/>
      <c r="B58" s="164" t="s">
        <v>226</v>
      </c>
      <c r="C58" s="90">
        <v>50</v>
      </c>
      <c r="D58" s="91"/>
      <c r="E58" s="164" t="s">
        <v>226</v>
      </c>
      <c r="F58" s="90">
        <v>20</v>
      </c>
      <c r="G58" s="91"/>
      <c r="H58" s="164" t="s">
        <v>44</v>
      </c>
      <c r="I58" s="90">
        <v>160</v>
      </c>
      <c r="J58" s="91"/>
      <c r="K58" s="164" t="s">
        <v>226</v>
      </c>
      <c r="L58" s="90">
        <v>15</v>
      </c>
      <c r="M58" s="91"/>
      <c r="N58" s="164" t="s">
        <v>44</v>
      </c>
      <c r="O58" s="96">
        <v>1570</v>
      </c>
      <c r="P58" s="91"/>
      <c r="Q58" s="165"/>
      <c r="R58" s="90"/>
      <c r="S58" s="91"/>
      <c r="T58" s="164" t="s">
        <v>226</v>
      </c>
      <c r="U58" s="90">
        <v>30</v>
      </c>
      <c r="V58" s="93"/>
      <c r="W58" s="86"/>
      <c r="X58" s="87"/>
    </row>
    <row r="59" spans="1:25" s="143" customFormat="1" ht="26.45" customHeight="1" thickBot="1" x14ac:dyDescent="0.2">
      <c r="A59" s="385"/>
      <c r="B59" s="164"/>
      <c r="C59" s="90"/>
      <c r="D59" s="91"/>
      <c r="E59" s="166"/>
      <c r="F59" s="167"/>
      <c r="G59" s="168"/>
      <c r="H59" s="169"/>
      <c r="I59" s="167"/>
      <c r="J59" s="168"/>
      <c r="K59" s="166"/>
      <c r="L59" s="167"/>
      <c r="M59" s="168"/>
      <c r="N59" s="166"/>
      <c r="O59" s="170"/>
      <c r="P59" s="168"/>
      <c r="Q59" s="169"/>
      <c r="R59" s="167"/>
      <c r="S59" s="168"/>
      <c r="T59" s="164"/>
      <c r="U59" s="90"/>
      <c r="V59" s="93"/>
      <c r="W59" s="149"/>
      <c r="X59" s="150"/>
    </row>
    <row r="60" spans="1:25" s="143" customFormat="1" ht="26.45" customHeight="1" thickBot="1" x14ac:dyDescent="0.2">
      <c r="A60" s="386"/>
      <c r="B60" s="151" t="s">
        <v>46</v>
      </c>
      <c r="C60" s="115">
        <f>SUM(C57:C59)</f>
        <v>85</v>
      </c>
      <c r="D60" s="115">
        <f>SUM(D57:D59)</f>
        <v>0</v>
      </c>
      <c r="E60" s="151" t="s">
        <v>46</v>
      </c>
      <c r="F60" s="115">
        <f>SUM(F57:F59)</f>
        <v>30</v>
      </c>
      <c r="G60" s="115">
        <f>SUM(G57:G59)</f>
        <v>0</v>
      </c>
      <c r="H60" s="151" t="s">
        <v>46</v>
      </c>
      <c r="I60" s="115">
        <f>SUM(I57:I59)</f>
        <v>320</v>
      </c>
      <c r="J60" s="115">
        <f>SUM(J57:J59)</f>
        <v>0</v>
      </c>
      <c r="K60" s="151" t="s">
        <v>46</v>
      </c>
      <c r="L60" s="115">
        <f>SUM(L57:L59)</f>
        <v>25</v>
      </c>
      <c r="M60" s="115">
        <f>SUM(M57:M59)</f>
        <v>0</v>
      </c>
      <c r="N60" s="151" t="s">
        <v>46</v>
      </c>
      <c r="O60" s="120">
        <f>SUM(O57:O59)</f>
        <v>3120</v>
      </c>
      <c r="P60" s="115">
        <f>SUM(P57:P59)</f>
        <v>0</v>
      </c>
      <c r="Q60" s="151" t="s">
        <v>46</v>
      </c>
      <c r="R60" s="115">
        <f>SUM(R57:R59)</f>
        <v>0</v>
      </c>
      <c r="S60" s="115">
        <f>SUM(S57:S59)</f>
        <v>0</v>
      </c>
      <c r="T60" s="151" t="s">
        <v>46</v>
      </c>
      <c r="U60" s="115">
        <f>SUM(U57:U59)</f>
        <v>45</v>
      </c>
      <c r="V60" s="118">
        <f>SUM(V57:V59)</f>
        <v>0</v>
      </c>
      <c r="W60" s="125">
        <f>SUM(U60,O60,L60,I60,F60,C60,R60)</f>
        <v>3625</v>
      </c>
      <c r="X60" s="126">
        <f>SUM(V60,P60,M60,J60,G60,D60,S60)</f>
        <v>0</v>
      </c>
    </row>
    <row r="61" spans="1:25" s="143" customFormat="1" ht="21.95" customHeight="1" thickBot="1" x14ac:dyDescent="0.2">
      <c r="A61" s="58"/>
      <c r="B61" s="171"/>
      <c r="C61" s="153"/>
      <c r="D61" s="153"/>
      <c r="E61" s="171"/>
      <c r="F61" s="153"/>
      <c r="G61" s="153"/>
      <c r="H61" s="171"/>
      <c r="I61" s="153"/>
      <c r="J61" s="153"/>
      <c r="K61" s="171"/>
      <c r="L61" s="153"/>
      <c r="M61" s="153"/>
      <c r="N61" s="171"/>
      <c r="O61" s="156"/>
      <c r="P61" s="153"/>
      <c r="Q61" s="171"/>
      <c r="R61" s="153"/>
      <c r="S61" s="153"/>
      <c r="T61" s="171"/>
      <c r="U61" s="153"/>
      <c r="V61" s="153"/>
      <c r="W61" s="157"/>
      <c r="X61" s="156"/>
    </row>
    <row r="62" spans="1:25" s="40" customFormat="1" ht="26.45" customHeight="1" thickBot="1" x14ac:dyDescent="0.2">
      <c r="A62" s="69"/>
      <c r="B62" s="387" t="s">
        <v>90</v>
      </c>
      <c r="C62" s="388"/>
      <c r="D62" s="389"/>
      <c r="E62" s="387" t="s">
        <v>91</v>
      </c>
      <c r="F62" s="388"/>
      <c r="G62" s="389"/>
      <c r="H62" s="387" t="s">
        <v>92</v>
      </c>
      <c r="I62" s="388"/>
      <c r="J62" s="389"/>
      <c r="K62" s="387" t="s">
        <v>93</v>
      </c>
      <c r="L62" s="388"/>
      <c r="M62" s="389"/>
      <c r="N62" s="387" t="s">
        <v>94</v>
      </c>
      <c r="O62" s="388"/>
      <c r="P62" s="389"/>
      <c r="Q62" s="387" t="s">
        <v>95</v>
      </c>
      <c r="R62" s="388"/>
      <c r="S62" s="389"/>
      <c r="T62" s="387" t="s">
        <v>96</v>
      </c>
      <c r="U62" s="388"/>
      <c r="V62" s="389"/>
      <c r="W62" s="400" t="s">
        <v>186</v>
      </c>
      <c r="X62" s="401"/>
    </row>
    <row r="63" spans="1:25" s="40" customFormat="1" ht="26.45" customHeight="1" thickBot="1" x14ac:dyDescent="0.2">
      <c r="A63" s="384" t="s">
        <v>100</v>
      </c>
      <c r="B63" s="70" t="s">
        <v>104</v>
      </c>
      <c r="C63" s="71" t="s">
        <v>206</v>
      </c>
      <c r="D63" s="72" t="s">
        <v>208</v>
      </c>
      <c r="E63" s="70" t="s">
        <v>104</v>
      </c>
      <c r="F63" s="71" t="s">
        <v>206</v>
      </c>
      <c r="G63" s="73" t="s">
        <v>208</v>
      </c>
      <c r="H63" s="70" t="s">
        <v>104</v>
      </c>
      <c r="I63" s="71" t="s">
        <v>206</v>
      </c>
      <c r="J63" s="72" t="s">
        <v>208</v>
      </c>
      <c r="K63" s="70" t="s">
        <v>104</v>
      </c>
      <c r="L63" s="71" t="s">
        <v>206</v>
      </c>
      <c r="M63" s="73" t="s">
        <v>208</v>
      </c>
      <c r="N63" s="70" t="s">
        <v>104</v>
      </c>
      <c r="O63" s="74" t="s">
        <v>206</v>
      </c>
      <c r="P63" s="72" t="s">
        <v>208</v>
      </c>
      <c r="Q63" s="70" t="s">
        <v>104</v>
      </c>
      <c r="R63" s="71" t="s">
        <v>206</v>
      </c>
      <c r="S63" s="73" t="s">
        <v>208</v>
      </c>
      <c r="T63" s="70" t="s">
        <v>104</v>
      </c>
      <c r="U63" s="71" t="s">
        <v>206</v>
      </c>
      <c r="V63" s="73" t="s">
        <v>208</v>
      </c>
      <c r="W63" s="75" t="s">
        <v>206</v>
      </c>
      <c r="X63" s="76" t="s">
        <v>208</v>
      </c>
    </row>
    <row r="64" spans="1:25" s="143" customFormat="1" ht="26.45" customHeight="1" x14ac:dyDescent="0.15">
      <c r="A64" s="385"/>
      <c r="B64" s="172" t="s">
        <v>227</v>
      </c>
      <c r="C64" s="159">
        <v>60</v>
      </c>
      <c r="D64" s="160"/>
      <c r="E64" s="172" t="s">
        <v>228</v>
      </c>
      <c r="F64" s="159">
        <v>10</v>
      </c>
      <c r="G64" s="163"/>
      <c r="H64" s="158" t="s">
        <v>47</v>
      </c>
      <c r="I64" s="159">
        <v>280</v>
      </c>
      <c r="J64" s="160"/>
      <c r="K64" s="172" t="s">
        <v>228</v>
      </c>
      <c r="L64" s="159">
        <v>15</v>
      </c>
      <c r="M64" s="163"/>
      <c r="N64" s="158" t="s">
        <v>228</v>
      </c>
      <c r="O64" s="161">
        <v>1680</v>
      </c>
      <c r="P64" s="160"/>
      <c r="Q64" s="172" t="s">
        <v>228</v>
      </c>
      <c r="R64" s="159">
        <v>30</v>
      </c>
      <c r="S64" s="163"/>
      <c r="T64" s="162" t="s">
        <v>229</v>
      </c>
      <c r="U64" s="159">
        <v>60</v>
      </c>
      <c r="V64" s="163"/>
      <c r="W64" s="86"/>
      <c r="X64" s="87"/>
    </row>
    <row r="65" spans="1:26" s="143" customFormat="1" ht="26.45" customHeight="1" x14ac:dyDescent="0.15">
      <c r="A65" s="385"/>
      <c r="B65" s="173" t="s">
        <v>281</v>
      </c>
      <c r="C65" s="90">
        <v>30</v>
      </c>
      <c r="D65" s="91"/>
      <c r="E65" s="173" t="s">
        <v>281</v>
      </c>
      <c r="F65" s="90">
        <v>20</v>
      </c>
      <c r="G65" s="93"/>
      <c r="H65" s="164" t="s">
        <v>49</v>
      </c>
      <c r="I65" s="90">
        <v>190</v>
      </c>
      <c r="J65" s="91"/>
      <c r="K65" s="173" t="s">
        <v>281</v>
      </c>
      <c r="L65" s="90">
        <v>15</v>
      </c>
      <c r="M65" s="93"/>
      <c r="N65" s="164" t="s">
        <v>49</v>
      </c>
      <c r="O65" s="96">
        <v>1530</v>
      </c>
      <c r="P65" s="91"/>
      <c r="Q65" s="174"/>
      <c r="R65" s="90"/>
      <c r="S65" s="93"/>
      <c r="T65" s="165" t="s">
        <v>269</v>
      </c>
      <c r="U65" s="90">
        <v>10</v>
      </c>
      <c r="V65" s="93"/>
      <c r="W65" s="86"/>
      <c r="X65" s="87"/>
    </row>
    <row r="66" spans="1:26" s="143" customFormat="1" ht="26.45" customHeight="1" x14ac:dyDescent="0.15">
      <c r="A66" s="385"/>
      <c r="B66" s="173" t="s">
        <v>48</v>
      </c>
      <c r="C66" s="90">
        <v>35</v>
      </c>
      <c r="D66" s="91"/>
      <c r="E66" s="173" t="s">
        <v>230</v>
      </c>
      <c r="F66" s="90">
        <v>15</v>
      </c>
      <c r="G66" s="93"/>
      <c r="H66" s="164" t="s">
        <v>48</v>
      </c>
      <c r="I66" s="90">
        <v>50</v>
      </c>
      <c r="J66" s="91"/>
      <c r="K66" s="173" t="s">
        <v>230</v>
      </c>
      <c r="L66" s="90">
        <v>5</v>
      </c>
      <c r="M66" s="93"/>
      <c r="N66" s="164" t="s">
        <v>48</v>
      </c>
      <c r="O66" s="96">
        <v>920</v>
      </c>
      <c r="P66" s="91"/>
      <c r="Q66" s="174"/>
      <c r="R66" s="90"/>
      <c r="S66" s="93"/>
      <c r="T66" s="165" t="s">
        <v>270</v>
      </c>
      <c r="U66" s="90">
        <v>5</v>
      </c>
      <c r="V66" s="93"/>
      <c r="W66" s="86"/>
      <c r="X66" s="87"/>
    </row>
    <row r="67" spans="1:26" s="143" customFormat="1" ht="26.45" customHeight="1" x14ac:dyDescent="0.15">
      <c r="A67" s="385"/>
      <c r="B67" s="173" t="s">
        <v>51</v>
      </c>
      <c r="C67" s="90">
        <v>20</v>
      </c>
      <c r="D67" s="91"/>
      <c r="E67" s="173" t="s">
        <v>231</v>
      </c>
      <c r="F67" s="90">
        <v>10</v>
      </c>
      <c r="G67" s="93"/>
      <c r="H67" s="164" t="s">
        <v>51</v>
      </c>
      <c r="I67" s="90">
        <v>130</v>
      </c>
      <c r="J67" s="91"/>
      <c r="K67" s="173" t="s">
        <v>231</v>
      </c>
      <c r="L67" s="90">
        <v>10</v>
      </c>
      <c r="M67" s="93"/>
      <c r="N67" s="164" t="s">
        <v>232</v>
      </c>
      <c r="O67" s="96">
        <v>930</v>
      </c>
      <c r="P67" s="91"/>
      <c r="Q67" s="174"/>
      <c r="R67" s="90"/>
      <c r="S67" s="93"/>
      <c r="T67" s="165" t="s">
        <v>69</v>
      </c>
      <c r="U67" s="90">
        <v>15</v>
      </c>
      <c r="V67" s="93"/>
      <c r="W67" s="86"/>
      <c r="X67" s="87"/>
    </row>
    <row r="68" spans="1:26" s="143" customFormat="1" ht="26.45" customHeight="1" x14ac:dyDescent="0.15">
      <c r="A68" s="385"/>
      <c r="B68" s="173" t="s">
        <v>50</v>
      </c>
      <c r="C68" s="90">
        <v>280</v>
      </c>
      <c r="D68" s="91"/>
      <c r="E68" s="173" t="s">
        <v>233</v>
      </c>
      <c r="F68" s="90">
        <v>20</v>
      </c>
      <c r="G68" s="93"/>
      <c r="H68" s="164" t="s">
        <v>233</v>
      </c>
      <c r="I68" s="90">
        <v>140</v>
      </c>
      <c r="J68" s="91"/>
      <c r="K68" s="173" t="s">
        <v>233</v>
      </c>
      <c r="L68" s="90">
        <v>20</v>
      </c>
      <c r="M68" s="93"/>
      <c r="N68" s="164" t="s">
        <v>234</v>
      </c>
      <c r="O68" s="96">
        <v>1750</v>
      </c>
      <c r="P68" s="91"/>
      <c r="Q68" s="174"/>
      <c r="R68" s="90"/>
      <c r="S68" s="93"/>
      <c r="T68" s="165" t="s">
        <v>233</v>
      </c>
      <c r="U68" s="90">
        <v>40</v>
      </c>
      <c r="V68" s="93"/>
      <c r="W68" s="86"/>
      <c r="X68" s="87"/>
    </row>
    <row r="69" spans="1:26" s="143" customFormat="1" ht="26.45" customHeight="1" thickBot="1" x14ac:dyDescent="0.2">
      <c r="A69" s="385"/>
      <c r="B69" s="174"/>
      <c r="C69" s="90"/>
      <c r="D69" s="91"/>
      <c r="E69" s="174"/>
      <c r="F69" s="90"/>
      <c r="G69" s="93"/>
      <c r="H69" s="165"/>
      <c r="I69" s="90"/>
      <c r="J69" s="91"/>
      <c r="K69" s="174"/>
      <c r="L69" s="90"/>
      <c r="M69" s="93"/>
      <c r="N69" s="164"/>
      <c r="O69" s="96"/>
      <c r="P69" s="91"/>
      <c r="Q69" s="174"/>
      <c r="R69" s="90"/>
      <c r="S69" s="93"/>
      <c r="T69" s="165"/>
      <c r="U69" s="90"/>
      <c r="V69" s="93"/>
      <c r="W69" s="149"/>
      <c r="X69" s="150"/>
    </row>
    <row r="70" spans="1:26" s="143" customFormat="1" ht="26.45" customHeight="1" thickBot="1" x14ac:dyDescent="0.2">
      <c r="A70" s="386"/>
      <c r="B70" s="151" t="s">
        <v>46</v>
      </c>
      <c r="C70" s="115">
        <f>SUM(C64:C69)</f>
        <v>425</v>
      </c>
      <c r="D70" s="119">
        <f>SUM(D64:D69)</f>
        <v>0</v>
      </c>
      <c r="E70" s="175" t="s">
        <v>46</v>
      </c>
      <c r="F70" s="115">
        <f>SUM(F64:F69)</f>
        <v>75</v>
      </c>
      <c r="G70" s="118">
        <f>SUM(G64:G69)</f>
        <v>0</v>
      </c>
      <c r="H70" s="151" t="s">
        <v>46</v>
      </c>
      <c r="I70" s="115">
        <f>SUM(I64:I69)</f>
        <v>790</v>
      </c>
      <c r="J70" s="119">
        <f>SUM(J64:J69)</f>
        <v>0</v>
      </c>
      <c r="K70" s="175" t="s">
        <v>46</v>
      </c>
      <c r="L70" s="115">
        <f>SUM(L64:L69)</f>
        <v>65</v>
      </c>
      <c r="M70" s="118">
        <f>SUM(M64:M69)</f>
        <v>0</v>
      </c>
      <c r="N70" s="151" t="s">
        <v>46</v>
      </c>
      <c r="O70" s="120">
        <f>SUM(O64:O69)</f>
        <v>6810</v>
      </c>
      <c r="P70" s="119">
        <f>SUM(P64:P69)</f>
        <v>0</v>
      </c>
      <c r="Q70" s="175" t="s">
        <v>46</v>
      </c>
      <c r="R70" s="115">
        <f>SUM(R64:R69)</f>
        <v>30</v>
      </c>
      <c r="S70" s="118">
        <f>SUM(S64:S69)</f>
        <v>0</v>
      </c>
      <c r="T70" s="151" t="s">
        <v>46</v>
      </c>
      <c r="U70" s="115">
        <f>SUM(U64:U69)</f>
        <v>130</v>
      </c>
      <c r="V70" s="118">
        <f>SUM(V64:V69)</f>
        <v>0</v>
      </c>
      <c r="W70" s="125">
        <f>SUM(U70,O70,L70,I70,F70,C70,R70)</f>
        <v>8325</v>
      </c>
      <c r="X70" s="126">
        <f>SUM(V70,P70,M70,J70,G70,D70,S70)</f>
        <v>0</v>
      </c>
    </row>
    <row r="71" spans="1:26" s="143" customFormat="1" ht="26.45" customHeight="1" thickBot="1" x14ac:dyDescent="0.2">
      <c r="A71" s="176"/>
      <c r="B71" s="177"/>
      <c r="C71" s="178"/>
      <c r="D71" s="178"/>
      <c r="E71" s="177"/>
      <c r="F71" s="178"/>
      <c r="G71" s="178"/>
      <c r="H71" s="177"/>
      <c r="I71" s="178"/>
      <c r="J71" s="178"/>
      <c r="K71" s="177"/>
      <c r="L71" s="178"/>
      <c r="M71" s="178"/>
      <c r="N71" s="177"/>
      <c r="O71" s="179"/>
      <c r="P71" s="178"/>
      <c r="Q71" s="177"/>
      <c r="R71" s="178"/>
      <c r="S71" s="178"/>
      <c r="T71" s="177"/>
      <c r="U71" s="178"/>
      <c r="V71" s="178"/>
      <c r="W71" s="157"/>
      <c r="X71" s="156"/>
    </row>
    <row r="72" spans="1:26" s="143" customFormat="1" ht="26.45" customHeight="1" thickBot="1" x14ac:dyDescent="0.2">
      <c r="A72" s="180"/>
      <c r="B72" s="114" t="s">
        <v>3</v>
      </c>
      <c r="C72" s="115">
        <f>C70+C60+C53</f>
        <v>835</v>
      </c>
      <c r="D72" s="119">
        <f>D70+D60+D53</f>
        <v>0</v>
      </c>
      <c r="E72" s="117" t="s">
        <v>4</v>
      </c>
      <c r="F72" s="115">
        <f>F70+F60+F53</f>
        <v>200</v>
      </c>
      <c r="G72" s="119">
        <f>G70+G60+G53</f>
        <v>0</v>
      </c>
      <c r="H72" s="114" t="s">
        <v>5</v>
      </c>
      <c r="I72" s="115">
        <f>I70+I60+I53</f>
        <v>1920</v>
      </c>
      <c r="J72" s="119">
        <f>J70+J60+J53</f>
        <v>0</v>
      </c>
      <c r="K72" s="117" t="s">
        <v>6</v>
      </c>
      <c r="L72" s="115">
        <f>L70+L60+L53</f>
        <v>170</v>
      </c>
      <c r="M72" s="119">
        <f>M70+M60+M53</f>
        <v>0</v>
      </c>
      <c r="N72" s="114" t="s">
        <v>7</v>
      </c>
      <c r="O72" s="120">
        <f>O70+O60+O53</f>
        <v>18580</v>
      </c>
      <c r="P72" s="126">
        <f>P70+P60+P53</f>
        <v>0</v>
      </c>
      <c r="Q72" s="181" t="s">
        <v>9</v>
      </c>
      <c r="R72" s="115">
        <f>R70+R60+R53</f>
        <v>50</v>
      </c>
      <c r="S72" s="119">
        <f>S70+S60+S53</f>
        <v>0</v>
      </c>
      <c r="T72" s="122" t="s">
        <v>8</v>
      </c>
      <c r="U72" s="115">
        <f>U70+U60+U53</f>
        <v>305</v>
      </c>
      <c r="V72" s="119">
        <f>V70+V60+V53</f>
        <v>0</v>
      </c>
      <c r="W72" s="125">
        <f>SUM(U72,O72,L72,I72,F72,C72,R72)</f>
        <v>22060</v>
      </c>
      <c r="X72" s="126">
        <f>SUM(V72,P72,M72,J72,G72,D72,S72)</f>
        <v>0</v>
      </c>
      <c r="Z72" s="182">
        <f>X72</f>
        <v>0</v>
      </c>
    </row>
    <row r="73" spans="1:26" s="143" customFormat="1" ht="21.95" customHeight="1" x14ac:dyDescent="0.15">
      <c r="B73" s="65" t="s">
        <v>105</v>
      </c>
      <c r="E73" s="183"/>
      <c r="H73" s="183"/>
      <c r="K73" s="183"/>
      <c r="N73" s="183"/>
      <c r="O73" s="184"/>
      <c r="Q73" s="183"/>
      <c r="T73" s="60"/>
      <c r="U73" s="185"/>
      <c r="V73" s="129"/>
      <c r="W73" s="130"/>
      <c r="X73" s="130"/>
    </row>
    <row r="74" spans="1:26" s="143" customFormat="1" ht="21.95" customHeight="1" x14ac:dyDescent="0.15">
      <c r="B74" s="65"/>
      <c r="E74" s="183"/>
      <c r="H74" s="183"/>
      <c r="K74" s="183"/>
      <c r="N74" s="183"/>
      <c r="O74" s="184"/>
      <c r="Q74" s="183"/>
      <c r="T74" s="65"/>
      <c r="U74" s="129"/>
      <c r="V74" s="129"/>
      <c r="W74" s="130"/>
      <c r="X74" s="130"/>
      <c r="Z74" s="182"/>
    </row>
    <row r="75" spans="1:26" s="143" customFormat="1" ht="21.75" customHeight="1" x14ac:dyDescent="0.15">
      <c r="B75" s="183"/>
      <c r="E75" s="183"/>
      <c r="F75" s="135" t="s">
        <v>182</v>
      </c>
      <c r="H75" s="183"/>
      <c r="K75" s="183"/>
      <c r="N75" s="183"/>
      <c r="O75" s="184"/>
      <c r="Q75" s="183"/>
      <c r="T75" s="65"/>
      <c r="U75" s="186"/>
      <c r="V75" s="186"/>
      <c r="W75" s="187"/>
      <c r="X75" s="188"/>
      <c r="Z75" s="182"/>
    </row>
    <row r="76" spans="1:26" ht="38.25" customHeight="1" thickBot="1" x14ac:dyDescent="0.25">
      <c r="E76" s="390" t="s">
        <v>68</v>
      </c>
      <c r="F76" s="390"/>
      <c r="G76" s="390"/>
      <c r="H76" s="390"/>
      <c r="I76" s="390"/>
      <c r="J76" s="390"/>
      <c r="K76" s="390"/>
      <c r="L76" s="390"/>
      <c r="M76" s="390"/>
      <c r="N76" s="390"/>
      <c r="O76" s="390"/>
      <c r="P76" s="390"/>
      <c r="Q76" s="390"/>
      <c r="R76" s="390"/>
      <c r="S76" s="390"/>
      <c r="T76" s="390"/>
      <c r="U76" s="57"/>
      <c r="V76" s="57"/>
      <c r="W76" s="393" t="s">
        <v>442</v>
      </c>
      <c r="X76" s="393"/>
      <c r="Y76" s="402" t="s">
        <v>68</v>
      </c>
    </row>
    <row r="77" spans="1:26" s="65" customFormat="1" ht="23.25" customHeight="1" x14ac:dyDescent="0.15">
      <c r="A77" s="59" t="s">
        <v>0</v>
      </c>
      <c r="B77" s="60"/>
      <c r="C77" s="60"/>
      <c r="D77" s="61"/>
      <c r="E77" s="59" t="s">
        <v>1</v>
      </c>
      <c r="F77" s="60"/>
      <c r="G77" s="61"/>
      <c r="H77" s="59" t="s">
        <v>89</v>
      </c>
      <c r="I77" s="61"/>
      <c r="J77" s="59" t="s">
        <v>204</v>
      </c>
      <c r="K77" s="60"/>
      <c r="L77" s="60"/>
      <c r="M77" s="60"/>
      <c r="N77" s="60"/>
      <c r="O77" s="62"/>
      <c r="P77" s="60"/>
      <c r="Q77" s="60"/>
      <c r="R77" s="60"/>
      <c r="S77" s="61"/>
      <c r="T77" s="59" t="s">
        <v>2</v>
      </c>
      <c r="U77" s="60"/>
      <c r="V77" s="60"/>
      <c r="W77" s="63"/>
      <c r="X77" s="64"/>
      <c r="Y77" s="402"/>
    </row>
    <row r="78" spans="1:26" s="66" customFormat="1" ht="46.5" customHeight="1" thickBot="1" x14ac:dyDescent="0.2">
      <c r="A78" s="381">
        <f>$A$3</f>
        <v>0</v>
      </c>
      <c r="B78" s="382"/>
      <c r="C78" s="382"/>
      <c r="D78" s="383"/>
      <c r="E78" s="394">
        <f>SUM(Z:Z)</f>
        <v>0</v>
      </c>
      <c r="F78" s="395"/>
      <c r="G78" s="396"/>
      <c r="H78" s="397">
        <f>$H$3</f>
        <v>0</v>
      </c>
      <c r="I78" s="398"/>
      <c r="J78" s="397">
        <f>$J$3</f>
        <v>0</v>
      </c>
      <c r="K78" s="399"/>
      <c r="L78" s="399"/>
      <c r="M78" s="399"/>
      <c r="N78" s="399"/>
      <c r="O78" s="399"/>
      <c r="P78" s="399"/>
      <c r="Q78" s="399"/>
      <c r="R78" s="399"/>
      <c r="S78" s="398"/>
      <c r="T78" s="397">
        <f>$T$3</f>
        <v>0</v>
      </c>
      <c r="U78" s="399"/>
      <c r="V78" s="399"/>
      <c r="W78" s="399"/>
      <c r="X78" s="398"/>
      <c r="Y78" s="402"/>
    </row>
    <row r="79" spans="1:26" ht="24" customHeight="1" thickBot="1" x14ac:dyDescent="0.2">
      <c r="Y79" s="403"/>
    </row>
    <row r="80" spans="1:26" s="40" customFormat="1" ht="30" customHeight="1" thickBot="1" x14ac:dyDescent="0.2">
      <c r="A80" s="69"/>
      <c r="B80" s="387" t="s">
        <v>90</v>
      </c>
      <c r="C80" s="388"/>
      <c r="D80" s="389"/>
      <c r="E80" s="388" t="s">
        <v>91</v>
      </c>
      <c r="F80" s="388"/>
      <c r="G80" s="388"/>
      <c r="H80" s="387" t="s">
        <v>92</v>
      </c>
      <c r="I80" s="388"/>
      <c r="J80" s="389"/>
      <c r="K80" s="388" t="s">
        <v>93</v>
      </c>
      <c r="L80" s="388"/>
      <c r="M80" s="388"/>
      <c r="N80" s="387" t="s">
        <v>94</v>
      </c>
      <c r="O80" s="388"/>
      <c r="P80" s="389"/>
      <c r="Q80" s="388" t="s">
        <v>95</v>
      </c>
      <c r="R80" s="388"/>
      <c r="S80" s="388"/>
      <c r="T80" s="387" t="s">
        <v>96</v>
      </c>
      <c r="U80" s="388"/>
      <c r="V80" s="388"/>
      <c r="W80" s="400" t="s">
        <v>186</v>
      </c>
      <c r="X80" s="401"/>
      <c r="Y80" s="402"/>
    </row>
    <row r="81" spans="1:26" s="40" customFormat="1" ht="30" customHeight="1" thickBot="1" x14ac:dyDescent="0.2">
      <c r="A81" s="384" t="s">
        <v>101</v>
      </c>
      <c r="B81" s="70" t="s">
        <v>104</v>
      </c>
      <c r="C81" s="71" t="s">
        <v>206</v>
      </c>
      <c r="D81" s="72" t="s">
        <v>208</v>
      </c>
      <c r="E81" s="70" t="s">
        <v>104</v>
      </c>
      <c r="F81" s="71" t="s">
        <v>206</v>
      </c>
      <c r="G81" s="73" t="s">
        <v>208</v>
      </c>
      <c r="H81" s="70" t="s">
        <v>104</v>
      </c>
      <c r="I81" s="71" t="s">
        <v>206</v>
      </c>
      <c r="J81" s="72" t="s">
        <v>208</v>
      </c>
      <c r="K81" s="70" t="s">
        <v>104</v>
      </c>
      <c r="L81" s="71" t="s">
        <v>206</v>
      </c>
      <c r="M81" s="73" t="s">
        <v>208</v>
      </c>
      <c r="N81" s="70" t="s">
        <v>104</v>
      </c>
      <c r="O81" s="74" t="s">
        <v>206</v>
      </c>
      <c r="P81" s="72" t="s">
        <v>208</v>
      </c>
      <c r="Q81" s="70" t="s">
        <v>104</v>
      </c>
      <c r="R81" s="71" t="s">
        <v>206</v>
      </c>
      <c r="S81" s="73" t="s">
        <v>208</v>
      </c>
      <c r="T81" s="70" t="s">
        <v>104</v>
      </c>
      <c r="U81" s="71" t="s">
        <v>206</v>
      </c>
      <c r="V81" s="73" t="s">
        <v>208</v>
      </c>
      <c r="W81" s="75" t="s">
        <v>206</v>
      </c>
      <c r="X81" s="76" t="s">
        <v>208</v>
      </c>
      <c r="Y81" s="402"/>
    </row>
    <row r="82" spans="1:26" s="88" customFormat="1" ht="30" customHeight="1" x14ac:dyDescent="0.15">
      <c r="A82" s="385"/>
      <c r="B82" s="189" t="s">
        <v>53</v>
      </c>
      <c r="C82" s="78">
        <v>600</v>
      </c>
      <c r="D82" s="79"/>
      <c r="E82" s="189" t="s">
        <v>235</v>
      </c>
      <c r="F82" s="78">
        <v>190</v>
      </c>
      <c r="G82" s="79"/>
      <c r="H82" s="190" t="s">
        <v>53</v>
      </c>
      <c r="I82" s="78">
        <v>700</v>
      </c>
      <c r="J82" s="82"/>
      <c r="K82" s="189" t="s">
        <v>235</v>
      </c>
      <c r="L82" s="78">
        <v>140</v>
      </c>
      <c r="M82" s="79"/>
      <c r="N82" s="190" t="s">
        <v>53</v>
      </c>
      <c r="O82" s="83">
        <v>1750</v>
      </c>
      <c r="P82" s="82"/>
      <c r="Q82" s="189" t="s">
        <v>53</v>
      </c>
      <c r="R82" s="78">
        <v>130</v>
      </c>
      <c r="S82" s="79"/>
      <c r="T82" s="191" t="s">
        <v>235</v>
      </c>
      <c r="U82" s="78">
        <v>150</v>
      </c>
      <c r="V82" s="82"/>
      <c r="W82" s="86"/>
      <c r="X82" s="87"/>
      <c r="Y82" s="402"/>
    </row>
    <row r="83" spans="1:26" s="88" customFormat="1" ht="30" customHeight="1" x14ac:dyDescent="0.15">
      <c r="A83" s="385"/>
      <c r="B83" s="94"/>
      <c r="C83" s="90"/>
      <c r="D83" s="91"/>
      <c r="E83" s="94"/>
      <c r="F83" s="90"/>
      <c r="G83" s="91"/>
      <c r="H83" s="92"/>
      <c r="I83" s="90"/>
      <c r="J83" s="93"/>
      <c r="K83" s="94"/>
      <c r="L83" s="90"/>
      <c r="M83" s="91"/>
      <c r="N83" s="192" t="s">
        <v>55</v>
      </c>
      <c r="O83" s="96">
        <v>2150</v>
      </c>
      <c r="P83" s="93"/>
      <c r="Q83" s="94"/>
      <c r="R83" s="90"/>
      <c r="S83" s="91"/>
      <c r="T83" s="92"/>
      <c r="U83" s="90"/>
      <c r="V83" s="93"/>
      <c r="W83" s="86"/>
      <c r="X83" s="87"/>
      <c r="Y83" s="402"/>
    </row>
    <row r="84" spans="1:26" s="88" customFormat="1" ht="30" customHeight="1" x14ac:dyDescent="0.15">
      <c r="A84" s="385"/>
      <c r="B84" s="94"/>
      <c r="C84" s="90"/>
      <c r="D84" s="91"/>
      <c r="E84" s="94"/>
      <c r="F84" s="90"/>
      <c r="G84" s="91"/>
      <c r="H84" s="192" t="s">
        <v>57</v>
      </c>
      <c r="I84" s="90">
        <v>250</v>
      </c>
      <c r="J84" s="93"/>
      <c r="K84" s="94"/>
      <c r="L84" s="90"/>
      <c r="M84" s="91"/>
      <c r="N84" s="192" t="s">
        <v>57</v>
      </c>
      <c r="O84" s="96">
        <v>2900</v>
      </c>
      <c r="P84" s="93"/>
      <c r="Q84" s="193"/>
      <c r="R84" s="90"/>
      <c r="S84" s="91"/>
      <c r="T84" s="92"/>
      <c r="U84" s="90"/>
      <c r="V84" s="93"/>
      <c r="W84" s="86"/>
      <c r="X84" s="87"/>
      <c r="Y84" s="402"/>
    </row>
    <row r="85" spans="1:26" s="88" customFormat="1" ht="30" customHeight="1" x14ac:dyDescent="0.15">
      <c r="A85" s="385"/>
      <c r="B85" s="193"/>
      <c r="C85" s="90"/>
      <c r="D85" s="91"/>
      <c r="E85" s="193"/>
      <c r="F85" s="90"/>
      <c r="G85" s="91"/>
      <c r="H85" s="92"/>
      <c r="I85" s="90"/>
      <c r="J85" s="93"/>
      <c r="K85" s="193"/>
      <c r="L85" s="90"/>
      <c r="M85" s="91"/>
      <c r="N85" s="192" t="s">
        <v>58</v>
      </c>
      <c r="O85" s="96">
        <v>2460</v>
      </c>
      <c r="P85" s="93"/>
      <c r="Q85" s="193"/>
      <c r="R85" s="90"/>
      <c r="S85" s="91"/>
      <c r="T85" s="194"/>
      <c r="U85" s="90"/>
      <c r="V85" s="93"/>
      <c r="W85" s="86"/>
      <c r="X85" s="87"/>
      <c r="Y85" s="402"/>
    </row>
    <row r="86" spans="1:26" s="88" customFormat="1" ht="30" customHeight="1" x14ac:dyDescent="0.15">
      <c r="A86" s="385"/>
      <c r="B86" s="193"/>
      <c r="C86" s="90"/>
      <c r="D86" s="91"/>
      <c r="E86" s="193"/>
      <c r="F86" s="90"/>
      <c r="G86" s="91"/>
      <c r="H86" s="194"/>
      <c r="I86" s="90"/>
      <c r="J86" s="93"/>
      <c r="K86" s="193"/>
      <c r="L86" s="90"/>
      <c r="M86" s="91"/>
      <c r="N86" s="192" t="s">
        <v>59</v>
      </c>
      <c r="O86" s="96">
        <v>1950</v>
      </c>
      <c r="P86" s="93"/>
      <c r="Q86" s="193"/>
      <c r="R86" s="90"/>
      <c r="S86" s="91"/>
      <c r="T86" s="194"/>
      <c r="U86" s="90"/>
      <c r="V86" s="93"/>
      <c r="W86" s="86"/>
      <c r="X86" s="87"/>
      <c r="Y86" s="402"/>
    </row>
    <row r="87" spans="1:26" s="88" customFormat="1" ht="30" customHeight="1" x14ac:dyDescent="0.15">
      <c r="A87" s="385"/>
      <c r="B87" s="195" t="s">
        <v>54</v>
      </c>
      <c r="C87" s="90">
        <v>50</v>
      </c>
      <c r="D87" s="91"/>
      <c r="E87" s="195" t="s">
        <v>236</v>
      </c>
      <c r="F87" s="90">
        <v>140</v>
      </c>
      <c r="G87" s="91"/>
      <c r="H87" s="192" t="s">
        <v>54</v>
      </c>
      <c r="I87" s="90">
        <v>450</v>
      </c>
      <c r="J87" s="93"/>
      <c r="K87" s="195" t="s">
        <v>236</v>
      </c>
      <c r="L87" s="90">
        <v>60</v>
      </c>
      <c r="M87" s="91"/>
      <c r="N87" s="192"/>
      <c r="O87" s="96"/>
      <c r="P87" s="93"/>
      <c r="Q87" s="193"/>
      <c r="R87" s="90"/>
      <c r="S87" s="91"/>
      <c r="T87" s="194" t="s">
        <v>236</v>
      </c>
      <c r="U87" s="90">
        <v>215</v>
      </c>
      <c r="V87" s="93"/>
      <c r="W87" s="86"/>
      <c r="X87" s="87"/>
      <c r="Y87" s="402"/>
    </row>
    <row r="88" spans="1:26" s="88" customFormat="1" ht="30" customHeight="1" thickBot="1" x14ac:dyDescent="0.2">
      <c r="A88" s="385"/>
      <c r="B88" s="195" t="s">
        <v>56</v>
      </c>
      <c r="C88" s="90">
        <v>50</v>
      </c>
      <c r="D88" s="91"/>
      <c r="E88" s="195" t="s">
        <v>237</v>
      </c>
      <c r="F88" s="90">
        <v>45</v>
      </c>
      <c r="G88" s="91"/>
      <c r="H88" s="192" t="s">
        <v>56</v>
      </c>
      <c r="I88" s="90">
        <v>70</v>
      </c>
      <c r="J88" s="93"/>
      <c r="K88" s="195" t="s">
        <v>237</v>
      </c>
      <c r="L88" s="90">
        <v>15</v>
      </c>
      <c r="M88" s="91"/>
      <c r="N88" s="192" t="s">
        <v>56</v>
      </c>
      <c r="O88" s="96">
        <v>1450</v>
      </c>
      <c r="P88" s="93"/>
      <c r="Q88" s="195"/>
      <c r="R88" s="90"/>
      <c r="S88" s="91"/>
      <c r="T88" s="194" t="s">
        <v>237</v>
      </c>
      <c r="U88" s="90">
        <v>20</v>
      </c>
      <c r="V88" s="93"/>
      <c r="W88" s="149"/>
      <c r="X88" s="150"/>
      <c r="Y88" s="402"/>
    </row>
    <row r="89" spans="1:26" s="88" customFormat="1" ht="30" customHeight="1" thickBot="1" x14ac:dyDescent="0.2">
      <c r="A89" s="386"/>
      <c r="B89" s="196" t="s">
        <v>46</v>
      </c>
      <c r="C89" s="115">
        <f>SUM(C82:C88)</f>
        <v>700</v>
      </c>
      <c r="D89" s="115">
        <f>SUM(D82:D88)</f>
        <v>0</v>
      </c>
      <c r="E89" s="196" t="s">
        <v>46</v>
      </c>
      <c r="F89" s="115">
        <f>SUM(F82:F88)</f>
        <v>375</v>
      </c>
      <c r="G89" s="115">
        <f>SUM(G82:G88)</f>
        <v>0</v>
      </c>
      <c r="H89" s="196" t="s">
        <v>46</v>
      </c>
      <c r="I89" s="115">
        <f>SUM(I82:I88)</f>
        <v>1470</v>
      </c>
      <c r="J89" s="115">
        <f>SUM(J82:J88)</f>
        <v>0</v>
      </c>
      <c r="K89" s="196" t="s">
        <v>46</v>
      </c>
      <c r="L89" s="115">
        <f>SUM(L82:L88)</f>
        <v>215</v>
      </c>
      <c r="M89" s="115">
        <f>SUM(M82:M88)</f>
        <v>0</v>
      </c>
      <c r="N89" s="196" t="s">
        <v>46</v>
      </c>
      <c r="O89" s="120">
        <f>SUM(O82:O88)</f>
        <v>12660</v>
      </c>
      <c r="P89" s="120">
        <f>SUM(P82:P88)</f>
        <v>0</v>
      </c>
      <c r="Q89" s="196" t="s">
        <v>46</v>
      </c>
      <c r="R89" s="115">
        <f>SUM(R82:R88)</f>
        <v>130</v>
      </c>
      <c r="S89" s="115">
        <f>SUM(S82:S88)</f>
        <v>0</v>
      </c>
      <c r="T89" s="196" t="s">
        <v>46</v>
      </c>
      <c r="U89" s="115">
        <f>SUM(U82:U88)</f>
        <v>385</v>
      </c>
      <c r="V89" s="118">
        <f>SUM(V82:V88)</f>
        <v>0</v>
      </c>
      <c r="W89" s="125">
        <f>SUM(U89,O89,L89,I89,F89,C89,R89)</f>
        <v>15935</v>
      </c>
      <c r="X89" s="126">
        <f>SUM(V89,P89,M89,J89,G89,D89,S89)</f>
        <v>0</v>
      </c>
      <c r="Z89" s="127"/>
    </row>
    <row r="90" spans="1:26" s="88" customFormat="1" ht="30" customHeight="1" x14ac:dyDescent="0.15">
      <c r="A90" s="197"/>
      <c r="B90" s="198" t="s">
        <v>195</v>
      </c>
      <c r="C90" s="199"/>
      <c r="D90" s="199"/>
      <c r="E90" s="200"/>
      <c r="F90" s="153"/>
      <c r="G90" s="153"/>
      <c r="H90" s="200"/>
      <c r="I90" s="153"/>
      <c r="J90" s="153"/>
      <c r="K90" s="200"/>
      <c r="L90" s="153"/>
      <c r="M90" s="153"/>
      <c r="N90" s="200"/>
      <c r="O90" s="156"/>
      <c r="P90" s="153"/>
      <c r="Q90" s="200"/>
      <c r="R90" s="153"/>
      <c r="S90" s="153"/>
      <c r="T90" s="200"/>
      <c r="U90" s="153"/>
      <c r="V90" s="153"/>
      <c r="W90" s="157"/>
      <c r="X90" s="156"/>
      <c r="Z90" s="127"/>
    </row>
    <row r="91" spans="1:26" s="88" customFormat="1" ht="24" customHeight="1" thickBot="1" x14ac:dyDescent="0.2">
      <c r="A91" s="201"/>
      <c r="B91" s="200"/>
      <c r="C91" s="153"/>
      <c r="D91" s="153"/>
      <c r="E91" s="200"/>
      <c r="F91" s="153"/>
      <c r="G91" s="153"/>
      <c r="H91" s="200"/>
      <c r="I91" s="153"/>
      <c r="J91" s="153"/>
      <c r="K91" s="200"/>
      <c r="L91" s="153"/>
      <c r="M91" s="153"/>
      <c r="N91" s="200"/>
      <c r="O91" s="156"/>
      <c r="P91" s="153"/>
      <c r="Q91" s="200"/>
      <c r="R91" s="153"/>
      <c r="S91" s="153"/>
      <c r="T91" s="200"/>
      <c r="U91" s="153"/>
      <c r="V91" s="153"/>
      <c r="W91" s="157"/>
      <c r="X91" s="156"/>
    </row>
    <row r="92" spans="1:26" s="40" customFormat="1" ht="30" customHeight="1" thickBot="1" x14ac:dyDescent="0.2">
      <c r="A92" s="69"/>
      <c r="B92" s="387" t="s">
        <v>90</v>
      </c>
      <c r="C92" s="388"/>
      <c r="D92" s="389"/>
      <c r="E92" s="388" t="s">
        <v>91</v>
      </c>
      <c r="F92" s="388"/>
      <c r="G92" s="388"/>
      <c r="H92" s="387" t="s">
        <v>92</v>
      </c>
      <c r="I92" s="388"/>
      <c r="J92" s="389"/>
      <c r="K92" s="388" t="s">
        <v>93</v>
      </c>
      <c r="L92" s="388"/>
      <c r="M92" s="388"/>
      <c r="N92" s="387" t="s">
        <v>94</v>
      </c>
      <c r="O92" s="388"/>
      <c r="P92" s="389"/>
      <c r="Q92" s="388" t="s">
        <v>95</v>
      </c>
      <c r="R92" s="388"/>
      <c r="S92" s="388"/>
      <c r="T92" s="387" t="s">
        <v>96</v>
      </c>
      <c r="U92" s="388"/>
      <c r="V92" s="388"/>
      <c r="W92" s="400" t="s">
        <v>186</v>
      </c>
      <c r="X92" s="401"/>
    </row>
    <row r="93" spans="1:26" s="40" customFormat="1" ht="30" customHeight="1" thickBot="1" x14ac:dyDescent="0.2">
      <c r="A93" s="384" t="s">
        <v>102</v>
      </c>
      <c r="B93" s="70" t="s">
        <v>104</v>
      </c>
      <c r="C93" s="71" t="s">
        <v>206</v>
      </c>
      <c r="D93" s="72" t="s">
        <v>208</v>
      </c>
      <c r="E93" s="70" t="s">
        <v>104</v>
      </c>
      <c r="F93" s="71" t="s">
        <v>206</v>
      </c>
      <c r="G93" s="73" t="s">
        <v>208</v>
      </c>
      <c r="H93" s="70" t="s">
        <v>104</v>
      </c>
      <c r="I93" s="71" t="s">
        <v>206</v>
      </c>
      <c r="J93" s="72" t="s">
        <v>208</v>
      </c>
      <c r="K93" s="70" t="s">
        <v>104</v>
      </c>
      <c r="L93" s="71" t="s">
        <v>206</v>
      </c>
      <c r="M93" s="73" t="s">
        <v>208</v>
      </c>
      <c r="N93" s="70" t="s">
        <v>104</v>
      </c>
      <c r="O93" s="74" t="s">
        <v>206</v>
      </c>
      <c r="P93" s="72" t="s">
        <v>208</v>
      </c>
      <c r="Q93" s="70" t="s">
        <v>104</v>
      </c>
      <c r="R93" s="71" t="s">
        <v>206</v>
      </c>
      <c r="S93" s="73" t="s">
        <v>208</v>
      </c>
      <c r="T93" s="70" t="s">
        <v>104</v>
      </c>
      <c r="U93" s="71" t="s">
        <v>206</v>
      </c>
      <c r="V93" s="73" t="s">
        <v>208</v>
      </c>
      <c r="W93" s="75" t="s">
        <v>206</v>
      </c>
      <c r="X93" s="76" t="s">
        <v>208</v>
      </c>
    </row>
    <row r="94" spans="1:26" s="88" customFormat="1" ht="30" customHeight="1" x14ac:dyDescent="0.15">
      <c r="A94" s="385"/>
      <c r="B94" s="202" t="s">
        <v>66</v>
      </c>
      <c r="C94" s="90">
        <v>20</v>
      </c>
      <c r="D94" s="91"/>
      <c r="E94" s="203" t="s">
        <v>238</v>
      </c>
      <c r="F94" s="90">
        <v>25</v>
      </c>
      <c r="G94" s="93"/>
      <c r="H94" s="202" t="s">
        <v>66</v>
      </c>
      <c r="I94" s="90">
        <v>150</v>
      </c>
      <c r="J94" s="91"/>
      <c r="K94" s="203" t="s">
        <v>238</v>
      </c>
      <c r="L94" s="90">
        <v>5</v>
      </c>
      <c r="M94" s="93"/>
      <c r="N94" s="202" t="s">
        <v>66</v>
      </c>
      <c r="O94" s="96">
        <v>1040</v>
      </c>
      <c r="P94" s="91"/>
      <c r="Q94" s="203"/>
      <c r="R94" s="90"/>
      <c r="S94" s="93"/>
      <c r="T94" s="204" t="s">
        <v>239</v>
      </c>
      <c r="U94" s="90">
        <v>10</v>
      </c>
      <c r="V94" s="93"/>
      <c r="W94" s="86"/>
      <c r="X94" s="87"/>
    </row>
    <row r="95" spans="1:26" s="88" customFormat="1" ht="30" customHeight="1" x14ac:dyDescent="0.15">
      <c r="A95" s="385"/>
      <c r="B95" s="202" t="s">
        <v>65</v>
      </c>
      <c r="C95" s="90">
        <v>10</v>
      </c>
      <c r="D95" s="91"/>
      <c r="E95" s="203" t="s">
        <v>240</v>
      </c>
      <c r="F95" s="90">
        <v>90</v>
      </c>
      <c r="G95" s="93"/>
      <c r="H95" s="202" t="s">
        <v>241</v>
      </c>
      <c r="I95" s="90">
        <v>230</v>
      </c>
      <c r="J95" s="91"/>
      <c r="K95" s="203" t="s">
        <v>240</v>
      </c>
      <c r="L95" s="90">
        <v>10</v>
      </c>
      <c r="M95" s="93"/>
      <c r="N95" s="202" t="s">
        <v>65</v>
      </c>
      <c r="O95" s="96">
        <v>940</v>
      </c>
      <c r="P95" s="91"/>
      <c r="Q95" s="203" t="s">
        <v>242</v>
      </c>
      <c r="R95" s="90">
        <v>20</v>
      </c>
      <c r="S95" s="93"/>
      <c r="T95" s="204" t="s">
        <v>243</v>
      </c>
      <c r="U95" s="90">
        <v>20</v>
      </c>
      <c r="V95" s="93"/>
      <c r="W95" s="86"/>
      <c r="X95" s="87"/>
    </row>
    <row r="96" spans="1:26" s="88" customFormat="1" ht="30" customHeight="1" x14ac:dyDescent="0.15">
      <c r="A96" s="385"/>
      <c r="B96" s="202" t="s">
        <v>67</v>
      </c>
      <c r="C96" s="90">
        <v>130</v>
      </c>
      <c r="D96" s="91"/>
      <c r="E96" s="203" t="s">
        <v>244</v>
      </c>
      <c r="F96" s="90">
        <v>30</v>
      </c>
      <c r="G96" s="93"/>
      <c r="H96" s="202" t="s">
        <v>178</v>
      </c>
      <c r="I96" s="90">
        <v>150</v>
      </c>
      <c r="J96" s="91"/>
      <c r="K96" s="203" t="s">
        <v>244</v>
      </c>
      <c r="L96" s="90">
        <v>15</v>
      </c>
      <c r="M96" s="93"/>
      <c r="N96" s="202" t="s">
        <v>67</v>
      </c>
      <c r="O96" s="96">
        <v>2250</v>
      </c>
      <c r="P96" s="91"/>
      <c r="Q96" s="203" t="s">
        <v>179</v>
      </c>
      <c r="R96" s="90">
        <v>20</v>
      </c>
      <c r="S96" s="93"/>
      <c r="T96" s="204" t="s">
        <v>244</v>
      </c>
      <c r="U96" s="90">
        <v>20</v>
      </c>
      <c r="V96" s="93"/>
      <c r="W96" s="86"/>
      <c r="X96" s="87"/>
    </row>
    <row r="97" spans="1:26" s="88" customFormat="1" ht="30" customHeight="1" x14ac:dyDescent="0.15">
      <c r="A97" s="385"/>
      <c r="B97" s="203" t="s">
        <v>200</v>
      </c>
      <c r="C97" s="90">
        <v>35</v>
      </c>
      <c r="D97" s="91"/>
      <c r="E97" s="203" t="s">
        <v>200</v>
      </c>
      <c r="F97" s="90">
        <v>20</v>
      </c>
      <c r="G97" s="93"/>
      <c r="H97" s="202" t="s">
        <v>61</v>
      </c>
      <c r="I97" s="90">
        <v>130</v>
      </c>
      <c r="J97" s="91"/>
      <c r="K97" s="203" t="s">
        <v>245</v>
      </c>
      <c r="L97" s="90">
        <v>15</v>
      </c>
      <c r="M97" s="93"/>
      <c r="N97" s="202" t="s">
        <v>61</v>
      </c>
      <c r="O97" s="96">
        <v>1040</v>
      </c>
      <c r="P97" s="91"/>
      <c r="Q97" s="203" t="s">
        <v>245</v>
      </c>
      <c r="R97" s="90">
        <v>30</v>
      </c>
      <c r="S97" s="93"/>
      <c r="T97" s="204" t="s">
        <v>246</v>
      </c>
      <c r="U97" s="90">
        <v>15</v>
      </c>
      <c r="V97" s="93"/>
      <c r="W97" s="86"/>
      <c r="X97" s="87"/>
    </row>
    <row r="98" spans="1:26" s="88" customFormat="1" ht="30" customHeight="1" x14ac:dyDescent="0.15">
      <c r="A98" s="385"/>
      <c r="B98" s="202"/>
      <c r="C98" s="90"/>
      <c r="D98" s="91"/>
      <c r="E98" s="203"/>
      <c r="F98" s="90"/>
      <c r="G98" s="93"/>
      <c r="H98" s="94"/>
      <c r="I98" s="90"/>
      <c r="J98" s="91"/>
      <c r="K98" s="203"/>
      <c r="L98" s="90"/>
      <c r="M98" s="93"/>
      <c r="N98" s="202" t="s">
        <v>63</v>
      </c>
      <c r="O98" s="96">
        <v>720</v>
      </c>
      <c r="P98" s="91"/>
      <c r="Q98" s="203"/>
      <c r="R98" s="90"/>
      <c r="S98" s="93"/>
      <c r="T98" s="204"/>
      <c r="U98" s="90"/>
      <c r="V98" s="93"/>
      <c r="W98" s="86"/>
      <c r="X98" s="87"/>
    </row>
    <row r="99" spans="1:26" s="88" customFormat="1" ht="30" customHeight="1" x14ac:dyDescent="0.15">
      <c r="A99" s="385"/>
      <c r="B99" s="202" t="s">
        <v>247</v>
      </c>
      <c r="C99" s="90">
        <v>55</v>
      </c>
      <c r="D99" s="91"/>
      <c r="E99" s="203" t="s">
        <v>248</v>
      </c>
      <c r="F99" s="90">
        <v>15</v>
      </c>
      <c r="G99" s="93"/>
      <c r="H99" s="202" t="s">
        <v>180</v>
      </c>
      <c r="I99" s="90">
        <v>300</v>
      </c>
      <c r="J99" s="91"/>
      <c r="K99" s="203" t="s">
        <v>248</v>
      </c>
      <c r="L99" s="90">
        <v>10</v>
      </c>
      <c r="M99" s="93"/>
      <c r="N99" s="202" t="s">
        <v>249</v>
      </c>
      <c r="O99" s="96">
        <v>1790</v>
      </c>
      <c r="P99" s="91"/>
      <c r="Q99" s="203" t="s">
        <v>248</v>
      </c>
      <c r="R99" s="90">
        <v>20</v>
      </c>
      <c r="S99" s="93"/>
      <c r="T99" s="204" t="s">
        <v>247</v>
      </c>
      <c r="U99" s="90">
        <v>25</v>
      </c>
      <c r="V99" s="93"/>
      <c r="W99" s="86"/>
      <c r="X99" s="87"/>
    </row>
    <row r="100" spans="1:26" s="88" customFormat="1" ht="30" customHeight="1" x14ac:dyDescent="0.15">
      <c r="A100" s="385"/>
      <c r="B100" s="202" t="s">
        <v>64</v>
      </c>
      <c r="C100" s="90">
        <v>70</v>
      </c>
      <c r="D100" s="91"/>
      <c r="E100" s="203" t="s">
        <v>250</v>
      </c>
      <c r="F100" s="90">
        <v>25</v>
      </c>
      <c r="G100" s="93"/>
      <c r="H100" s="202" t="s">
        <v>64</v>
      </c>
      <c r="I100" s="90">
        <v>300</v>
      </c>
      <c r="J100" s="91"/>
      <c r="K100" s="203" t="s">
        <v>250</v>
      </c>
      <c r="L100" s="90">
        <v>20</v>
      </c>
      <c r="M100" s="93"/>
      <c r="N100" s="202" t="s">
        <v>64</v>
      </c>
      <c r="O100" s="96">
        <v>2210</v>
      </c>
      <c r="P100" s="91"/>
      <c r="Q100" s="203" t="s">
        <v>250</v>
      </c>
      <c r="R100" s="90">
        <v>20</v>
      </c>
      <c r="S100" s="93"/>
      <c r="T100" s="204" t="s">
        <v>251</v>
      </c>
      <c r="U100" s="90">
        <v>25</v>
      </c>
      <c r="V100" s="93"/>
      <c r="W100" s="86"/>
      <c r="X100" s="87"/>
    </row>
    <row r="101" spans="1:26" s="88" customFormat="1" ht="30" customHeight="1" x14ac:dyDescent="0.15">
      <c r="A101" s="385"/>
      <c r="B101" s="202" t="s">
        <v>252</v>
      </c>
      <c r="C101" s="90">
        <v>30</v>
      </c>
      <c r="D101" s="91"/>
      <c r="E101" s="203" t="s">
        <v>253</v>
      </c>
      <c r="F101" s="90">
        <v>55</v>
      </c>
      <c r="G101" s="93"/>
      <c r="H101" s="202" t="s">
        <v>254</v>
      </c>
      <c r="I101" s="90">
        <v>260</v>
      </c>
      <c r="J101" s="91"/>
      <c r="K101" s="203" t="s">
        <v>253</v>
      </c>
      <c r="L101" s="90">
        <v>5</v>
      </c>
      <c r="M101" s="93"/>
      <c r="N101" s="202" t="s">
        <v>62</v>
      </c>
      <c r="O101" s="96">
        <v>1750</v>
      </c>
      <c r="P101" s="91"/>
      <c r="Q101" s="203"/>
      <c r="R101" s="90"/>
      <c r="S101" s="93"/>
      <c r="T101" s="204" t="s">
        <v>252</v>
      </c>
      <c r="U101" s="90">
        <v>25</v>
      </c>
      <c r="V101" s="93"/>
      <c r="W101" s="86"/>
      <c r="X101" s="87"/>
    </row>
    <row r="102" spans="1:26" s="88" customFormat="1" ht="30" customHeight="1" x14ac:dyDescent="0.15">
      <c r="A102" s="385"/>
      <c r="B102" s="202" t="s">
        <v>255</v>
      </c>
      <c r="C102" s="90">
        <v>20</v>
      </c>
      <c r="D102" s="91"/>
      <c r="E102" s="203" t="s">
        <v>255</v>
      </c>
      <c r="F102" s="90">
        <v>5</v>
      </c>
      <c r="G102" s="93"/>
      <c r="H102" s="202" t="s">
        <v>256</v>
      </c>
      <c r="I102" s="90">
        <v>60</v>
      </c>
      <c r="J102" s="91"/>
      <c r="K102" s="203" t="s">
        <v>255</v>
      </c>
      <c r="L102" s="90">
        <v>10</v>
      </c>
      <c r="M102" s="93"/>
      <c r="N102" s="202" t="s">
        <v>257</v>
      </c>
      <c r="O102" s="96">
        <v>810</v>
      </c>
      <c r="P102" s="91"/>
      <c r="Q102" s="203" t="s">
        <v>274</v>
      </c>
      <c r="R102" s="90">
        <v>20</v>
      </c>
      <c r="S102" s="93"/>
      <c r="T102" s="204" t="s">
        <v>255</v>
      </c>
      <c r="U102" s="90">
        <v>15</v>
      </c>
      <c r="V102" s="93"/>
      <c r="W102" s="86"/>
      <c r="X102" s="87"/>
    </row>
    <row r="103" spans="1:26" s="88" customFormat="1" ht="30" customHeight="1" thickBot="1" x14ac:dyDescent="0.2">
      <c r="A103" s="385"/>
      <c r="B103" s="202" t="s">
        <v>258</v>
      </c>
      <c r="C103" s="90">
        <v>60</v>
      </c>
      <c r="D103" s="91"/>
      <c r="E103" s="203" t="s">
        <v>259</v>
      </c>
      <c r="F103" s="90">
        <v>25</v>
      </c>
      <c r="G103" s="93"/>
      <c r="H103" s="202" t="s">
        <v>60</v>
      </c>
      <c r="I103" s="90">
        <v>290</v>
      </c>
      <c r="J103" s="91"/>
      <c r="K103" s="203" t="s">
        <v>259</v>
      </c>
      <c r="L103" s="90">
        <v>45</v>
      </c>
      <c r="M103" s="93"/>
      <c r="N103" s="202" t="s">
        <v>60</v>
      </c>
      <c r="O103" s="96">
        <v>1850</v>
      </c>
      <c r="P103" s="91"/>
      <c r="Q103" s="203" t="s">
        <v>276</v>
      </c>
      <c r="R103" s="90">
        <v>30</v>
      </c>
      <c r="S103" s="93"/>
      <c r="T103" s="204" t="s">
        <v>258</v>
      </c>
      <c r="U103" s="90">
        <v>25</v>
      </c>
      <c r="V103" s="93"/>
      <c r="W103" s="86"/>
      <c r="X103" s="87"/>
    </row>
    <row r="104" spans="1:26" s="88" customFormat="1" ht="30" customHeight="1" thickBot="1" x14ac:dyDescent="0.2">
      <c r="A104" s="386"/>
      <c r="B104" s="205" t="s">
        <v>46</v>
      </c>
      <c r="C104" s="115">
        <f>SUM(C94:C103)</f>
        <v>430</v>
      </c>
      <c r="D104" s="119">
        <f>SUM(D94:D103)</f>
        <v>0</v>
      </c>
      <c r="E104" s="205" t="s">
        <v>46</v>
      </c>
      <c r="F104" s="115">
        <f>SUM(F94:F103)</f>
        <v>290</v>
      </c>
      <c r="G104" s="119">
        <f>SUM(G94:G103)</f>
        <v>0</v>
      </c>
      <c r="H104" s="205" t="s">
        <v>46</v>
      </c>
      <c r="I104" s="115">
        <f>SUM(I94:I103)</f>
        <v>1870</v>
      </c>
      <c r="J104" s="119">
        <f>SUM(J94:J103)</f>
        <v>0</v>
      </c>
      <c r="K104" s="205" t="s">
        <v>46</v>
      </c>
      <c r="L104" s="115">
        <f>SUM(L94:L103)</f>
        <v>135</v>
      </c>
      <c r="M104" s="119">
        <f>SUM(M94:M103)</f>
        <v>0</v>
      </c>
      <c r="N104" s="205" t="s">
        <v>46</v>
      </c>
      <c r="O104" s="120">
        <f>SUM(O94:O103)</f>
        <v>14400</v>
      </c>
      <c r="P104" s="126">
        <f>SUM(P94:P103)</f>
        <v>0</v>
      </c>
      <c r="Q104" s="205" t="s">
        <v>46</v>
      </c>
      <c r="R104" s="115">
        <f>SUM(R94:R103)</f>
        <v>160</v>
      </c>
      <c r="S104" s="119">
        <f>SUM(S94:S103)</f>
        <v>0</v>
      </c>
      <c r="T104" s="205" t="s">
        <v>46</v>
      </c>
      <c r="U104" s="115">
        <f>SUM(U94:U103)</f>
        <v>180</v>
      </c>
      <c r="V104" s="118">
        <f>SUM(V94:V103)</f>
        <v>0</v>
      </c>
      <c r="W104" s="125">
        <f>SUM(U104,O104,L104,I104,F104,C104,R104)</f>
        <v>17465</v>
      </c>
      <c r="X104" s="126">
        <f>SUM(V104,P104,M104,J104,G104,D104,S104)</f>
        <v>0</v>
      </c>
    </row>
    <row r="105" spans="1:26" s="88" customFormat="1" ht="24" customHeight="1" thickBot="1" x14ac:dyDescent="0.2">
      <c r="A105" s="206"/>
      <c r="B105" s="207"/>
      <c r="C105" s="153"/>
      <c r="D105" s="153"/>
      <c r="E105" s="207"/>
      <c r="F105" s="153"/>
      <c r="G105" s="153"/>
      <c r="H105" s="207"/>
      <c r="I105" s="153"/>
      <c r="J105" s="153"/>
      <c r="K105" s="207"/>
      <c r="L105" s="153"/>
      <c r="M105" s="153"/>
      <c r="N105" s="207"/>
      <c r="O105" s="156"/>
      <c r="P105" s="153"/>
      <c r="Q105" s="207"/>
      <c r="R105" s="153"/>
      <c r="S105" s="153"/>
      <c r="T105" s="207"/>
      <c r="U105" s="153"/>
      <c r="V105" s="153"/>
      <c r="W105" s="157"/>
      <c r="X105" s="156"/>
    </row>
    <row r="106" spans="1:26" s="88" customFormat="1" ht="30" customHeight="1" thickBot="1" x14ac:dyDescent="0.2">
      <c r="A106" s="208"/>
      <c r="B106" s="114" t="s">
        <v>3</v>
      </c>
      <c r="C106" s="115">
        <f>C104+C89</f>
        <v>1130</v>
      </c>
      <c r="D106" s="119">
        <f>D104+D89</f>
        <v>0</v>
      </c>
      <c r="E106" s="117" t="s">
        <v>4</v>
      </c>
      <c r="F106" s="115">
        <f>F104+F89</f>
        <v>665</v>
      </c>
      <c r="G106" s="119">
        <f>G104+G89</f>
        <v>0</v>
      </c>
      <c r="H106" s="114" t="s">
        <v>5</v>
      </c>
      <c r="I106" s="115">
        <f>I104+I89</f>
        <v>3340</v>
      </c>
      <c r="J106" s="119">
        <f>J104+J89</f>
        <v>0</v>
      </c>
      <c r="K106" s="117" t="s">
        <v>6</v>
      </c>
      <c r="L106" s="115">
        <f>L104+L89</f>
        <v>350</v>
      </c>
      <c r="M106" s="119">
        <f>M104+M89</f>
        <v>0</v>
      </c>
      <c r="N106" s="114" t="s">
        <v>7</v>
      </c>
      <c r="O106" s="120">
        <f>O104+O89</f>
        <v>27060</v>
      </c>
      <c r="P106" s="126">
        <f>P104+P89</f>
        <v>0</v>
      </c>
      <c r="Q106" s="181" t="s">
        <v>9</v>
      </c>
      <c r="R106" s="115">
        <f>R104+R89</f>
        <v>290</v>
      </c>
      <c r="S106" s="119">
        <f>S104+S89</f>
        <v>0</v>
      </c>
      <c r="T106" s="122" t="s">
        <v>8</v>
      </c>
      <c r="U106" s="115">
        <f>U104+U89</f>
        <v>565</v>
      </c>
      <c r="V106" s="119">
        <f>V104+V89</f>
        <v>0</v>
      </c>
      <c r="W106" s="125">
        <f>SUM(U106,O106,L106,I106,F106,C106,R106)</f>
        <v>33400</v>
      </c>
      <c r="X106" s="126">
        <f>SUM(V106,P106,M106,J106,G106,D106,S106)</f>
        <v>0</v>
      </c>
      <c r="Z106" s="127">
        <f>X106</f>
        <v>0</v>
      </c>
    </row>
    <row r="107" spans="1:26" s="88" customFormat="1" ht="21.95" customHeight="1" x14ac:dyDescent="0.15">
      <c r="B107" s="65"/>
      <c r="E107" s="65"/>
      <c r="H107" s="65"/>
      <c r="K107" s="65"/>
      <c r="N107" s="65"/>
      <c r="O107" s="128"/>
      <c r="Q107" s="65"/>
      <c r="T107" s="209"/>
      <c r="U107" s="185"/>
      <c r="V107" s="129"/>
      <c r="W107" s="130"/>
      <c r="X107" s="130"/>
    </row>
    <row r="108" spans="1:26" s="88" customFormat="1" ht="21.95" customHeight="1" x14ac:dyDescent="0.15">
      <c r="B108" s="65" t="s">
        <v>175</v>
      </c>
      <c r="E108" s="65"/>
      <c r="H108" s="65"/>
      <c r="K108" s="65"/>
      <c r="N108" s="65"/>
      <c r="O108" s="128"/>
      <c r="Q108" s="65"/>
      <c r="T108" s="183"/>
      <c r="U108" s="129"/>
      <c r="V108" s="129"/>
      <c r="W108" s="130"/>
      <c r="X108" s="130"/>
      <c r="Z108" s="127"/>
    </row>
    <row r="109" spans="1:26" ht="21.95" customHeight="1" x14ac:dyDescent="0.15">
      <c r="B109" s="56"/>
    </row>
    <row r="110" spans="1:26" ht="21.95" customHeight="1" x14ac:dyDescent="0.15">
      <c r="F110" s="135" t="s">
        <v>182</v>
      </c>
    </row>
    <row r="111" spans="1:26" ht="21.95" customHeight="1" x14ac:dyDescent="0.15"/>
    <row r="112" spans="1:26" ht="38.25" customHeight="1" thickBot="1" x14ac:dyDescent="0.25">
      <c r="E112" s="390" t="s">
        <v>287</v>
      </c>
      <c r="F112" s="390"/>
      <c r="G112" s="390"/>
      <c r="H112" s="390"/>
      <c r="I112" s="390"/>
      <c r="J112" s="390"/>
      <c r="K112" s="390"/>
      <c r="L112" s="390"/>
      <c r="M112" s="390"/>
      <c r="N112" s="390"/>
      <c r="O112" s="390"/>
      <c r="P112" s="390"/>
      <c r="Q112" s="390"/>
      <c r="R112" s="390"/>
      <c r="S112" s="390"/>
      <c r="T112" s="344"/>
      <c r="U112" s="57"/>
      <c r="V112" s="57"/>
      <c r="W112" s="393" t="s">
        <v>442</v>
      </c>
      <c r="X112" s="393"/>
      <c r="Y112" s="402" t="s">
        <v>288</v>
      </c>
    </row>
    <row r="113" spans="1:25" s="65" customFormat="1" ht="23.25" customHeight="1" x14ac:dyDescent="0.15">
      <c r="A113" s="59" t="s">
        <v>0</v>
      </c>
      <c r="B113" s="60"/>
      <c r="C113" s="60"/>
      <c r="D113" s="61"/>
      <c r="E113" s="59" t="s">
        <v>1</v>
      </c>
      <c r="F113" s="60"/>
      <c r="G113" s="61"/>
      <c r="H113" s="59" t="s">
        <v>89</v>
      </c>
      <c r="I113" s="61"/>
      <c r="J113" s="59" t="s">
        <v>204</v>
      </c>
      <c r="K113" s="60"/>
      <c r="L113" s="60"/>
      <c r="M113" s="60"/>
      <c r="N113" s="60"/>
      <c r="O113" s="62"/>
      <c r="P113" s="60"/>
      <c r="Q113" s="60"/>
      <c r="R113" s="60"/>
      <c r="S113" s="61"/>
      <c r="T113" s="59" t="s">
        <v>2</v>
      </c>
      <c r="U113" s="60"/>
      <c r="V113" s="60"/>
      <c r="W113" s="63"/>
      <c r="X113" s="64"/>
      <c r="Y113" s="402"/>
    </row>
    <row r="114" spans="1:25" s="66" customFormat="1" ht="46.5" customHeight="1" thickBot="1" x14ac:dyDescent="0.2">
      <c r="A114" s="381">
        <f>$A$3</f>
        <v>0</v>
      </c>
      <c r="B114" s="382"/>
      <c r="C114" s="382"/>
      <c r="D114" s="383"/>
      <c r="E114" s="394">
        <f>SUM(Z:Z)</f>
        <v>0</v>
      </c>
      <c r="F114" s="395"/>
      <c r="G114" s="396"/>
      <c r="H114" s="397">
        <f>$H$3</f>
        <v>0</v>
      </c>
      <c r="I114" s="398"/>
      <c r="J114" s="397">
        <f>$J$3</f>
        <v>0</v>
      </c>
      <c r="K114" s="399"/>
      <c r="L114" s="399"/>
      <c r="M114" s="399"/>
      <c r="N114" s="399"/>
      <c r="O114" s="399"/>
      <c r="P114" s="399"/>
      <c r="Q114" s="399"/>
      <c r="R114" s="399"/>
      <c r="S114" s="398"/>
      <c r="T114" s="397">
        <f>$T$3</f>
        <v>0</v>
      </c>
      <c r="U114" s="399"/>
      <c r="V114" s="399"/>
      <c r="W114" s="399"/>
      <c r="X114" s="398"/>
      <c r="Y114" s="402"/>
    </row>
    <row r="115" spans="1:25" ht="21.95" customHeight="1" thickBot="1" x14ac:dyDescent="0.2">
      <c r="Y115" s="403"/>
    </row>
    <row r="116" spans="1:25" s="40" customFormat="1" ht="30" customHeight="1" thickBot="1" x14ac:dyDescent="0.2">
      <c r="A116" s="69"/>
      <c r="B116" s="387" t="s">
        <v>90</v>
      </c>
      <c r="C116" s="388"/>
      <c r="D116" s="389"/>
      <c r="E116" s="388" t="s">
        <v>91</v>
      </c>
      <c r="F116" s="388"/>
      <c r="G116" s="388"/>
      <c r="H116" s="387" t="s">
        <v>92</v>
      </c>
      <c r="I116" s="388"/>
      <c r="J116" s="389"/>
      <c r="K116" s="388" t="s">
        <v>93</v>
      </c>
      <c r="L116" s="388"/>
      <c r="M116" s="388"/>
      <c r="N116" s="387" t="s">
        <v>94</v>
      </c>
      <c r="O116" s="388"/>
      <c r="P116" s="389"/>
      <c r="Q116" s="388" t="s">
        <v>95</v>
      </c>
      <c r="R116" s="388"/>
      <c r="S116" s="388"/>
      <c r="T116" s="387" t="s">
        <v>96</v>
      </c>
      <c r="U116" s="388"/>
      <c r="V116" s="388"/>
      <c r="W116" s="400" t="s">
        <v>186</v>
      </c>
      <c r="X116" s="401"/>
      <c r="Y116" s="402"/>
    </row>
    <row r="117" spans="1:25" s="40" customFormat="1" ht="30" customHeight="1" thickBot="1" x14ac:dyDescent="0.2">
      <c r="A117" s="384" t="s">
        <v>289</v>
      </c>
      <c r="B117" s="70" t="s">
        <v>104</v>
      </c>
      <c r="C117" s="71" t="s">
        <v>206</v>
      </c>
      <c r="D117" s="72" t="s">
        <v>208</v>
      </c>
      <c r="E117" s="70" t="s">
        <v>104</v>
      </c>
      <c r="F117" s="71" t="s">
        <v>206</v>
      </c>
      <c r="G117" s="73" t="s">
        <v>208</v>
      </c>
      <c r="H117" s="70" t="s">
        <v>104</v>
      </c>
      <c r="I117" s="71" t="s">
        <v>206</v>
      </c>
      <c r="J117" s="72" t="s">
        <v>208</v>
      </c>
      <c r="K117" s="70" t="s">
        <v>104</v>
      </c>
      <c r="L117" s="71" t="s">
        <v>206</v>
      </c>
      <c r="M117" s="73" t="s">
        <v>208</v>
      </c>
      <c r="N117" s="70" t="s">
        <v>104</v>
      </c>
      <c r="O117" s="74" t="s">
        <v>206</v>
      </c>
      <c r="P117" s="72" t="s">
        <v>208</v>
      </c>
      <c r="Q117" s="70" t="s">
        <v>104</v>
      </c>
      <c r="R117" s="71" t="s">
        <v>206</v>
      </c>
      <c r="S117" s="73" t="s">
        <v>208</v>
      </c>
      <c r="T117" s="70" t="s">
        <v>104</v>
      </c>
      <c r="U117" s="71" t="s">
        <v>206</v>
      </c>
      <c r="V117" s="73" t="s">
        <v>208</v>
      </c>
      <c r="W117" s="75" t="s">
        <v>206</v>
      </c>
      <c r="X117" s="76" t="s">
        <v>208</v>
      </c>
      <c r="Y117" s="402"/>
    </row>
    <row r="118" spans="1:25" s="143" customFormat="1" ht="30" customHeight="1" x14ac:dyDescent="0.15">
      <c r="A118" s="385"/>
      <c r="B118" s="210" t="s">
        <v>444</v>
      </c>
      <c r="C118" s="90">
        <v>350</v>
      </c>
      <c r="D118" s="91"/>
      <c r="E118" s="210" t="s">
        <v>445</v>
      </c>
      <c r="F118" s="90">
        <v>130</v>
      </c>
      <c r="G118" s="93"/>
      <c r="H118" s="210" t="s">
        <v>290</v>
      </c>
      <c r="I118" s="90">
        <v>1250</v>
      </c>
      <c r="J118" s="91"/>
      <c r="K118" s="210" t="s">
        <v>445</v>
      </c>
      <c r="L118" s="90">
        <v>80</v>
      </c>
      <c r="M118" s="93"/>
      <c r="N118" s="210" t="s">
        <v>290</v>
      </c>
      <c r="O118" s="96">
        <v>2680</v>
      </c>
      <c r="P118" s="91"/>
      <c r="Q118" s="211" t="s">
        <v>290</v>
      </c>
      <c r="R118" s="90">
        <v>3400</v>
      </c>
      <c r="S118" s="93"/>
      <c r="T118" s="212" t="s">
        <v>291</v>
      </c>
      <c r="U118" s="90">
        <v>200</v>
      </c>
      <c r="V118" s="93"/>
      <c r="W118" s="86"/>
      <c r="X118" s="87"/>
      <c r="Y118" s="402"/>
    </row>
    <row r="119" spans="1:25" s="143" customFormat="1" ht="30" customHeight="1" x14ac:dyDescent="0.15">
      <c r="A119" s="385"/>
      <c r="B119" s="210" t="s">
        <v>292</v>
      </c>
      <c r="C119" s="90">
        <v>200</v>
      </c>
      <c r="D119" s="91"/>
      <c r="E119" s="210" t="s">
        <v>446</v>
      </c>
      <c r="F119" s="90">
        <v>140</v>
      </c>
      <c r="G119" s="213"/>
      <c r="H119" s="210" t="s">
        <v>292</v>
      </c>
      <c r="I119" s="90">
        <v>700</v>
      </c>
      <c r="J119" s="91"/>
      <c r="K119" s="212" t="s">
        <v>447</v>
      </c>
      <c r="L119" s="90">
        <v>30</v>
      </c>
      <c r="M119" s="93"/>
      <c r="N119" s="210" t="s">
        <v>292</v>
      </c>
      <c r="O119" s="96">
        <v>1780</v>
      </c>
      <c r="P119" s="91"/>
      <c r="Q119" s="211"/>
      <c r="R119" s="90"/>
      <c r="S119" s="93"/>
      <c r="T119" s="210" t="s">
        <v>449</v>
      </c>
      <c r="U119" s="90">
        <v>180</v>
      </c>
      <c r="V119" s="93"/>
      <c r="W119" s="86"/>
      <c r="X119" s="87"/>
      <c r="Y119" s="402"/>
    </row>
    <row r="120" spans="1:25" s="143" customFormat="1" ht="30" customHeight="1" x14ac:dyDescent="0.15">
      <c r="A120" s="385"/>
      <c r="B120" s="210" t="s">
        <v>293</v>
      </c>
      <c r="C120" s="90">
        <v>800</v>
      </c>
      <c r="D120" s="91"/>
      <c r="E120" s="210" t="s">
        <v>293</v>
      </c>
      <c r="F120" s="90">
        <v>170</v>
      </c>
      <c r="G120" s="93"/>
      <c r="H120" s="94"/>
      <c r="I120" s="90"/>
      <c r="J120" s="91"/>
      <c r="K120" s="212" t="s">
        <v>294</v>
      </c>
      <c r="L120" s="90">
        <v>110</v>
      </c>
      <c r="M120" s="93"/>
      <c r="N120" s="210"/>
      <c r="O120" s="96"/>
      <c r="P120" s="91"/>
      <c r="Q120" s="92"/>
      <c r="R120" s="90"/>
      <c r="S120" s="93"/>
      <c r="T120" s="212" t="s">
        <v>294</v>
      </c>
      <c r="U120" s="90">
        <v>270</v>
      </c>
      <c r="V120" s="93"/>
      <c r="W120" s="86"/>
      <c r="X120" s="87"/>
      <c r="Y120" s="402"/>
    </row>
    <row r="121" spans="1:25" s="143" customFormat="1" ht="30" customHeight="1" x14ac:dyDescent="0.15">
      <c r="A121" s="385"/>
      <c r="B121" s="210" t="s">
        <v>295</v>
      </c>
      <c r="C121" s="90">
        <v>250</v>
      </c>
      <c r="D121" s="91"/>
      <c r="E121" s="211"/>
      <c r="F121" s="90"/>
      <c r="G121" s="93"/>
      <c r="H121" s="210" t="s">
        <v>295</v>
      </c>
      <c r="I121" s="90">
        <v>700</v>
      </c>
      <c r="J121" s="91"/>
      <c r="K121" s="92"/>
      <c r="L121" s="90"/>
      <c r="M121" s="93"/>
      <c r="N121" s="210" t="s">
        <v>295</v>
      </c>
      <c r="O121" s="96">
        <v>2400</v>
      </c>
      <c r="P121" s="91"/>
      <c r="Q121" s="210" t="s">
        <v>295</v>
      </c>
      <c r="R121" s="96">
        <v>50</v>
      </c>
      <c r="S121" s="111"/>
      <c r="T121" s="210" t="s">
        <v>450</v>
      </c>
      <c r="U121" s="90">
        <v>60</v>
      </c>
      <c r="V121" s="93"/>
      <c r="W121" s="86"/>
      <c r="X121" s="87"/>
      <c r="Y121" s="402"/>
    </row>
    <row r="122" spans="1:25" s="143" customFormat="1" ht="30" customHeight="1" x14ac:dyDescent="0.15">
      <c r="A122" s="385"/>
      <c r="B122" s="94"/>
      <c r="C122" s="90"/>
      <c r="D122" s="91"/>
      <c r="E122" s="211" t="s">
        <v>296</v>
      </c>
      <c r="F122" s="90">
        <v>45</v>
      </c>
      <c r="G122" s="93"/>
      <c r="H122" s="210" t="s">
        <v>297</v>
      </c>
      <c r="I122" s="90">
        <v>450</v>
      </c>
      <c r="J122" s="91"/>
      <c r="K122" s="92"/>
      <c r="L122" s="90"/>
      <c r="M122" s="93"/>
      <c r="N122" s="210"/>
      <c r="O122" s="96"/>
      <c r="P122" s="91"/>
      <c r="Q122" s="211" t="s">
        <v>297</v>
      </c>
      <c r="R122" s="90">
        <v>620</v>
      </c>
      <c r="S122" s="93"/>
      <c r="T122" s="210"/>
      <c r="U122" s="90"/>
      <c r="V122" s="93"/>
      <c r="W122" s="86"/>
      <c r="X122" s="87"/>
      <c r="Y122" s="402"/>
    </row>
    <row r="123" spans="1:25" s="143" customFormat="1" ht="30" customHeight="1" x14ac:dyDescent="0.15">
      <c r="A123" s="385"/>
      <c r="B123" s="94"/>
      <c r="C123" s="90"/>
      <c r="D123" s="91"/>
      <c r="E123" s="211"/>
      <c r="F123" s="90"/>
      <c r="G123" s="93"/>
      <c r="H123" s="94"/>
      <c r="I123" s="90"/>
      <c r="J123" s="91"/>
      <c r="K123" s="92"/>
      <c r="L123" s="90"/>
      <c r="M123" s="93"/>
      <c r="N123" s="210" t="s">
        <v>298</v>
      </c>
      <c r="O123" s="96">
        <v>2550</v>
      </c>
      <c r="P123" s="91"/>
      <c r="Q123" s="92"/>
      <c r="R123" s="90"/>
      <c r="S123" s="93"/>
      <c r="T123" s="94"/>
      <c r="U123" s="90"/>
      <c r="V123" s="93"/>
      <c r="W123" s="86"/>
      <c r="X123" s="87"/>
      <c r="Y123" s="402"/>
    </row>
    <row r="124" spans="1:25" s="143" customFormat="1" ht="30" customHeight="1" x14ac:dyDescent="0.15">
      <c r="A124" s="385"/>
      <c r="B124" s="210" t="s">
        <v>299</v>
      </c>
      <c r="C124" s="90">
        <v>200</v>
      </c>
      <c r="D124" s="91"/>
      <c r="E124" s="92"/>
      <c r="F124" s="90"/>
      <c r="G124" s="93"/>
      <c r="H124" s="94"/>
      <c r="I124" s="90"/>
      <c r="J124" s="91"/>
      <c r="K124" s="214"/>
      <c r="L124" s="90"/>
      <c r="M124" s="93"/>
      <c r="N124" s="210" t="s">
        <v>299</v>
      </c>
      <c r="O124" s="96">
        <v>1500</v>
      </c>
      <c r="P124" s="91"/>
      <c r="Q124" s="92"/>
      <c r="R124" s="90"/>
      <c r="S124" s="93"/>
      <c r="T124" s="212"/>
      <c r="U124" s="90"/>
      <c r="V124" s="93"/>
      <c r="W124" s="86"/>
      <c r="X124" s="87"/>
      <c r="Y124" s="402"/>
    </row>
    <row r="125" spans="1:25" s="143" customFormat="1" ht="30" customHeight="1" x14ac:dyDescent="0.15">
      <c r="A125" s="385"/>
      <c r="B125" s="210" t="s">
        <v>300</v>
      </c>
      <c r="C125" s="90">
        <v>350</v>
      </c>
      <c r="D125" s="91"/>
      <c r="E125" s="92"/>
      <c r="F125" s="90"/>
      <c r="G125" s="93"/>
      <c r="H125" s="94"/>
      <c r="I125" s="90"/>
      <c r="J125" s="91"/>
      <c r="K125" s="214"/>
      <c r="L125" s="90"/>
      <c r="M125" s="93"/>
      <c r="N125" s="210" t="s">
        <v>300</v>
      </c>
      <c r="O125" s="96">
        <v>3180</v>
      </c>
      <c r="P125" s="91"/>
      <c r="Q125" s="92"/>
      <c r="R125" s="90"/>
      <c r="S125" s="93"/>
      <c r="T125" s="94"/>
      <c r="U125" s="90"/>
      <c r="V125" s="93"/>
      <c r="W125" s="86"/>
      <c r="X125" s="87"/>
      <c r="Y125" s="402"/>
    </row>
    <row r="126" spans="1:25" s="143" customFormat="1" ht="30" customHeight="1" x14ac:dyDescent="0.15">
      <c r="A126" s="385"/>
      <c r="B126" s="210"/>
      <c r="C126" s="90"/>
      <c r="D126" s="91"/>
      <c r="E126" s="92"/>
      <c r="F126" s="90"/>
      <c r="G126" s="93"/>
      <c r="H126" s="94"/>
      <c r="I126" s="90"/>
      <c r="J126" s="91"/>
      <c r="K126" s="214"/>
      <c r="L126" s="90"/>
      <c r="M126" s="93"/>
      <c r="N126" s="210" t="s">
        <v>302</v>
      </c>
      <c r="O126" s="96">
        <v>2550</v>
      </c>
      <c r="P126" s="91"/>
      <c r="Q126" s="92"/>
      <c r="R126" s="90"/>
      <c r="S126" s="93"/>
      <c r="T126" s="212"/>
      <c r="U126" s="90"/>
      <c r="V126" s="93"/>
      <c r="W126" s="86"/>
      <c r="X126" s="87"/>
      <c r="Y126" s="402"/>
    </row>
    <row r="127" spans="1:25" s="143" customFormat="1" ht="30" customHeight="1" x14ac:dyDescent="0.15">
      <c r="A127" s="385"/>
      <c r="B127" s="210" t="s">
        <v>301</v>
      </c>
      <c r="C127" s="90">
        <v>250</v>
      </c>
      <c r="D127" s="91"/>
      <c r="E127" s="210" t="s">
        <v>301</v>
      </c>
      <c r="F127" s="90">
        <v>120</v>
      </c>
      <c r="G127" s="93"/>
      <c r="H127" s="210" t="s">
        <v>301</v>
      </c>
      <c r="I127" s="90">
        <v>2150</v>
      </c>
      <c r="J127" s="91"/>
      <c r="K127" s="210" t="s">
        <v>303</v>
      </c>
      <c r="L127" s="90">
        <v>30</v>
      </c>
      <c r="M127" s="93"/>
      <c r="N127" s="210" t="s">
        <v>303</v>
      </c>
      <c r="O127" s="96">
        <v>2500</v>
      </c>
      <c r="P127" s="91"/>
      <c r="Q127" s="92"/>
      <c r="R127" s="90"/>
      <c r="S127" s="93"/>
      <c r="T127" s="210" t="s">
        <v>451</v>
      </c>
      <c r="U127" s="90">
        <v>100</v>
      </c>
      <c r="V127" s="93"/>
      <c r="W127" s="86"/>
      <c r="X127" s="87"/>
    </row>
    <row r="128" spans="1:25" s="143" customFormat="1" ht="30" customHeight="1" x14ac:dyDescent="0.15">
      <c r="A128" s="385"/>
      <c r="B128" s="94"/>
      <c r="C128" s="90"/>
      <c r="D128" s="91"/>
      <c r="E128" s="92"/>
      <c r="F128" s="90"/>
      <c r="G128" s="93"/>
      <c r="H128" s="94"/>
      <c r="I128" s="90"/>
      <c r="J128" s="91"/>
      <c r="K128" s="212" t="s">
        <v>448</v>
      </c>
      <c r="L128" s="90">
        <v>20</v>
      </c>
      <c r="M128" s="93"/>
      <c r="N128" s="210" t="s">
        <v>304</v>
      </c>
      <c r="O128" s="391" t="s">
        <v>438</v>
      </c>
      <c r="P128" s="392"/>
      <c r="Q128" s="214"/>
      <c r="R128" s="90"/>
      <c r="S128" s="93"/>
      <c r="T128" s="94"/>
      <c r="U128" s="90"/>
      <c r="V128" s="93"/>
      <c r="W128" s="86"/>
      <c r="X128" s="87"/>
    </row>
    <row r="129" spans="1:26" s="143" customFormat="1" ht="30" customHeight="1" x14ac:dyDescent="0.15">
      <c r="A129" s="385"/>
      <c r="B129" s="94"/>
      <c r="C129" s="90"/>
      <c r="D129" s="91"/>
      <c r="E129" s="214"/>
      <c r="F129" s="90"/>
      <c r="G129" s="93"/>
      <c r="H129" s="212"/>
      <c r="I129" s="90"/>
      <c r="J129" s="91"/>
      <c r="K129" s="210" t="s">
        <v>446</v>
      </c>
      <c r="L129" s="90">
        <v>40</v>
      </c>
      <c r="M129" s="93"/>
      <c r="N129" s="210" t="s">
        <v>305</v>
      </c>
      <c r="O129" s="96">
        <v>1850</v>
      </c>
      <c r="P129" s="91"/>
      <c r="Q129" s="214"/>
      <c r="R129" s="90"/>
      <c r="S129" s="93"/>
      <c r="T129" s="212"/>
      <c r="U129" s="90"/>
      <c r="V129" s="93"/>
      <c r="W129" s="86"/>
      <c r="X129" s="87"/>
    </row>
    <row r="130" spans="1:26" s="143" customFormat="1" ht="30" customHeight="1" x14ac:dyDescent="0.15">
      <c r="A130" s="385"/>
      <c r="B130" s="210" t="s">
        <v>306</v>
      </c>
      <c r="C130" s="90">
        <v>300</v>
      </c>
      <c r="D130" s="91"/>
      <c r="E130" s="214"/>
      <c r="F130" s="90"/>
      <c r="G130" s="93"/>
      <c r="H130" s="212"/>
      <c r="I130" s="90"/>
      <c r="J130" s="91"/>
      <c r="K130" s="210" t="s">
        <v>306</v>
      </c>
      <c r="L130" s="90">
        <v>30</v>
      </c>
      <c r="M130" s="93"/>
      <c r="N130" s="210" t="s">
        <v>306</v>
      </c>
      <c r="O130" s="96">
        <v>2520</v>
      </c>
      <c r="P130" s="91"/>
      <c r="Q130" s="214"/>
      <c r="R130" s="90"/>
      <c r="S130" s="93"/>
      <c r="T130" s="212"/>
      <c r="U130" s="90"/>
      <c r="V130" s="93"/>
      <c r="W130" s="86"/>
      <c r="X130" s="87"/>
    </row>
    <row r="131" spans="1:26" s="143" customFormat="1" ht="30" customHeight="1" x14ac:dyDescent="0.15">
      <c r="A131" s="385"/>
      <c r="B131" s="212"/>
      <c r="C131" s="90"/>
      <c r="D131" s="91"/>
      <c r="E131" s="214"/>
      <c r="F131" s="90"/>
      <c r="G131" s="93"/>
      <c r="H131" s="212"/>
      <c r="I131" s="90"/>
      <c r="J131" s="91"/>
      <c r="K131" s="214"/>
      <c r="L131" s="90"/>
      <c r="M131" s="93"/>
      <c r="N131" s="210"/>
      <c r="O131" s="96"/>
      <c r="P131" s="91"/>
      <c r="Q131" s="214"/>
      <c r="R131" s="90"/>
      <c r="S131" s="93"/>
      <c r="T131" s="215" t="s">
        <v>452</v>
      </c>
      <c r="U131" s="90">
        <v>30</v>
      </c>
      <c r="V131" s="93"/>
      <c r="W131" s="86"/>
      <c r="X131" s="87"/>
    </row>
    <row r="132" spans="1:26" s="143" customFormat="1" ht="30" customHeight="1" x14ac:dyDescent="0.15">
      <c r="A132" s="385"/>
      <c r="B132" s="212"/>
      <c r="C132" s="90"/>
      <c r="D132" s="91"/>
      <c r="E132" s="214"/>
      <c r="F132" s="90"/>
      <c r="G132" s="93"/>
      <c r="H132" s="212"/>
      <c r="I132" s="90"/>
      <c r="J132" s="91"/>
      <c r="K132" s="214"/>
      <c r="L132" s="90"/>
      <c r="M132" s="93"/>
      <c r="N132" s="210"/>
      <c r="O132" s="96"/>
      <c r="P132" s="91"/>
      <c r="Q132" s="214"/>
      <c r="R132" s="90"/>
      <c r="S132" s="93"/>
      <c r="T132" s="212"/>
      <c r="U132" s="90"/>
      <c r="V132" s="93"/>
      <c r="W132" s="86"/>
      <c r="X132" s="87"/>
    </row>
    <row r="133" spans="1:26" s="143" customFormat="1" ht="30" customHeight="1" x14ac:dyDescent="0.15">
      <c r="A133" s="385"/>
      <c r="B133" s="212"/>
      <c r="C133" s="90"/>
      <c r="D133" s="91"/>
      <c r="E133" s="214"/>
      <c r="F133" s="90"/>
      <c r="G133" s="93"/>
      <c r="H133" s="212"/>
      <c r="I133" s="90"/>
      <c r="J133" s="91"/>
      <c r="K133" s="214"/>
      <c r="L133" s="90"/>
      <c r="M133" s="93"/>
      <c r="N133" s="210"/>
      <c r="O133" s="96"/>
      <c r="P133" s="91"/>
      <c r="Q133" s="214"/>
      <c r="R133" s="90"/>
      <c r="S133" s="93"/>
      <c r="T133" s="212"/>
      <c r="U133" s="90"/>
      <c r="V133" s="93"/>
      <c r="W133" s="86"/>
      <c r="X133" s="87"/>
    </row>
    <row r="134" spans="1:26" s="143" customFormat="1" ht="30" customHeight="1" x14ac:dyDescent="0.15">
      <c r="A134" s="385"/>
      <c r="B134" s="212"/>
      <c r="C134" s="90"/>
      <c r="D134" s="91"/>
      <c r="E134" s="214"/>
      <c r="F134" s="90"/>
      <c r="G134" s="93"/>
      <c r="H134" s="212"/>
      <c r="I134" s="90"/>
      <c r="J134" s="91"/>
      <c r="K134" s="214"/>
      <c r="L134" s="90"/>
      <c r="M134" s="93"/>
      <c r="N134" s="210"/>
      <c r="O134" s="96"/>
      <c r="P134" s="91"/>
      <c r="Q134" s="214"/>
      <c r="R134" s="90"/>
      <c r="S134" s="93"/>
      <c r="T134" s="212"/>
      <c r="U134" s="90"/>
      <c r="V134" s="93"/>
      <c r="W134" s="86"/>
      <c r="X134" s="87"/>
    </row>
    <row r="135" spans="1:26" s="143" customFormat="1" ht="30" customHeight="1" x14ac:dyDescent="0.15">
      <c r="A135" s="385"/>
      <c r="B135" s="216"/>
      <c r="C135" s="167"/>
      <c r="D135" s="168"/>
      <c r="E135" s="217"/>
      <c r="F135" s="167"/>
      <c r="G135" s="218"/>
      <c r="H135" s="216"/>
      <c r="I135" s="167"/>
      <c r="J135" s="168"/>
      <c r="K135" s="217"/>
      <c r="L135" s="167"/>
      <c r="M135" s="218"/>
      <c r="N135" s="210"/>
      <c r="O135" s="170"/>
      <c r="P135" s="168"/>
      <c r="Q135" s="217"/>
      <c r="R135" s="167"/>
      <c r="S135" s="218"/>
      <c r="T135" s="216"/>
      <c r="U135" s="167"/>
      <c r="V135" s="218"/>
      <c r="W135" s="86"/>
      <c r="X135" s="87"/>
    </row>
    <row r="136" spans="1:26" s="143" customFormat="1" ht="30" customHeight="1" x14ac:dyDescent="0.15">
      <c r="A136" s="385"/>
      <c r="B136" s="216"/>
      <c r="C136" s="167"/>
      <c r="D136" s="168"/>
      <c r="E136" s="217"/>
      <c r="F136" s="167"/>
      <c r="G136" s="218"/>
      <c r="H136" s="216"/>
      <c r="I136" s="167"/>
      <c r="J136" s="168"/>
      <c r="K136" s="217"/>
      <c r="L136" s="167"/>
      <c r="M136" s="218"/>
      <c r="N136" s="210"/>
      <c r="O136" s="170"/>
      <c r="P136" s="168"/>
      <c r="Q136" s="217"/>
      <c r="R136" s="167"/>
      <c r="S136" s="218"/>
      <c r="T136" s="216"/>
      <c r="U136" s="167"/>
      <c r="V136" s="218"/>
      <c r="W136" s="86"/>
      <c r="X136" s="87"/>
    </row>
    <row r="137" spans="1:26" s="143" customFormat="1" ht="30" customHeight="1" x14ac:dyDescent="0.15">
      <c r="A137" s="385"/>
      <c r="B137" s="216"/>
      <c r="C137" s="167"/>
      <c r="D137" s="168"/>
      <c r="E137" s="217"/>
      <c r="F137" s="167"/>
      <c r="G137" s="218"/>
      <c r="H137" s="216"/>
      <c r="I137" s="167"/>
      <c r="J137" s="168"/>
      <c r="K137" s="217"/>
      <c r="L137" s="167"/>
      <c r="M137" s="218"/>
      <c r="N137" s="219"/>
      <c r="O137" s="170"/>
      <c r="P137" s="168"/>
      <c r="Q137" s="217"/>
      <c r="R137" s="167"/>
      <c r="S137" s="218"/>
      <c r="T137" s="216"/>
      <c r="U137" s="167"/>
      <c r="V137" s="218"/>
      <c r="W137" s="86"/>
      <c r="X137" s="87"/>
    </row>
    <row r="138" spans="1:26" s="143" customFormat="1" ht="30" customHeight="1" x14ac:dyDescent="0.15">
      <c r="A138" s="385"/>
      <c r="B138" s="216"/>
      <c r="C138" s="167"/>
      <c r="D138" s="168"/>
      <c r="E138" s="217"/>
      <c r="F138" s="167"/>
      <c r="G138" s="218"/>
      <c r="H138" s="216"/>
      <c r="I138" s="167"/>
      <c r="J138" s="168"/>
      <c r="K138" s="217"/>
      <c r="L138" s="167"/>
      <c r="M138" s="218"/>
      <c r="N138" s="219"/>
      <c r="O138" s="170"/>
      <c r="P138" s="168"/>
      <c r="Q138" s="217"/>
      <c r="R138" s="167"/>
      <c r="S138" s="218"/>
      <c r="T138" s="216"/>
      <c r="U138" s="167"/>
      <c r="V138" s="218"/>
      <c r="W138" s="86"/>
      <c r="X138" s="87"/>
    </row>
    <row r="139" spans="1:26" s="143" customFormat="1" ht="30" customHeight="1" thickBot="1" x14ac:dyDescent="0.2">
      <c r="A139" s="385"/>
      <c r="B139" s="216"/>
      <c r="C139" s="167"/>
      <c r="D139" s="168"/>
      <c r="E139" s="217"/>
      <c r="F139" s="167"/>
      <c r="G139" s="218"/>
      <c r="H139" s="216"/>
      <c r="I139" s="167"/>
      <c r="J139" s="168"/>
      <c r="K139" s="217"/>
      <c r="L139" s="167"/>
      <c r="M139" s="218"/>
      <c r="N139" s="220"/>
      <c r="O139" s="170"/>
      <c r="P139" s="168"/>
      <c r="Q139" s="217"/>
      <c r="R139" s="167"/>
      <c r="S139" s="218"/>
      <c r="T139" s="216"/>
      <c r="U139" s="167"/>
      <c r="V139" s="218"/>
      <c r="W139" s="86"/>
      <c r="X139" s="87"/>
    </row>
    <row r="140" spans="1:26" s="143" customFormat="1" ht="30" customHeight="1" thickBot="1" x14ac:dyDescent="0.2">
      <c r="A140" s="386"/>
      <c r="B140" s="114" t="s">
        <v>3</v>
      </c>
      <c r="C140" s="115">
        <f>SUM(C118:C139)</f>
        <v>2700</v>
      </c>
      <c r="D140" s="119">
        <f>SUM(D118:D139)</f>
        <v>0</v>
      </c>
      <c r="E140" s="117" t="s">
        <v>4</v>
      </c>
      <c r="F140" s="115">
        <f>SUM(F118:F139)</f>
        <v>605</v>
      </c>
      <c r="G140" s="119">
        <f>SUM(G118:G139)</f>
        <v>0</v>
      </c>
      <c r="H140" s="114" t="s">
        <v>5</v>
      </c>
      <c r="I140" s="115">
        <f>SUM(I118:I139)</f>
        <v>5250</v>
      </c>
      <c r="J140" s="119">
        <f>SUM(J118:J139)</f>
        <v>0</v>
      </c>
      <c r="K140" s="117" t="s">
        <v>6</v>
      </c>
      <c r="L140" s="115">
        <f>SUM(L118:L139)</f>
        <v>340</v>
      </c>
      <c r="M140" s="119">
        <f>SUM(M118:M139)</f>
        <v>0</v>
      </c>
      <c r="N140" s="114" t="s">
        <v>7</v>
      </c>
      <c r="O140" s="120">
        <f>SUM(O118:O139)</f>
        <v>23510</v>
      </c>
      <c r="P140" s="126">
        <f>SUM(P118:P139)</f>
        <v>0</v>
      </c>
      <c r="Q140" s="181" t="s">
        <v>9</v>
      </c>
      <c r="R140" s="115">
        <f>SUM(R118:R139)</f>
        <v>4070</v>
      </c>
      <c r="S140" s="119">
        <f>SUM(S118:S139)</f>
        <v>0</v>
      </c>
      <c r="T140" s="122" t="s">
        <v>8</v>
      </c>
      <c r="U140" s="115">
        <f>SUM(U118:U139)</f>
        <v>840</v>
      </c>
      <c r="V140" s="118">
        <f>SUM(V118:V139)</f>
        <v>0</v>
      </c>
      <c r="W140" s="125">
        <f>SUM(U140,O140,L140,I140,F140,C140,R140)</f>
        <v>37315</v>
      </c>
      <c r="X140" s="126">
        <f>SUM(V140,P140,M140,J140,G140,D140,S140)</f>
        <v>0</v>
      </c>
      <c r="Z140" s="182">
        <f>X140</f>
        <v>0</v>
      </c>
    </row>
    <row r="141" spans="1:26" s="143" customFormat="1" ht="21.95" customHeight="1" x14ac:dyDescent="0.15">
      <c r="A141" s="221"/>
      <c r="B141" s="222"/>
      <c r="C141" s="223"/>
      <c r="D141" s="223"/>
      <c r="E141" s="222"/>
      <c r="F141" s="223"/>
      <c r="G141" s="223"/>
      <c r="H141" s="222"/>
      <c r="I141" s="223"/>
      <c r="J141" s="223"/>
      <c r="K141" s="222"/>
      <c r="L141" s="223"/>
      <c r="M141" s="223"/>
      <c r="N141" s="183"/>
      <c r="O141" s="224"/>
      <c r="P141" s="223"/>
      <c r="Q141" s="222"/>
      <c r="R141" s="223"/>
      <c r="S141" s="223"/>
      <c r="T141" s="209"/>
      <c r="U141" s="185"/>
      <c r="V141" s="129"/>
      <c r="W141" s="130"/>
      <c r="X141" s="130"/>
    </row>
    <row r="142" spans="1:26" s="143" customFormat="1" ht="21.95" customHeight="1" x14ac:dyDescent="0.15">
      <c r="B142" s="65"/>
      <c r="C142" s="88"/>
      <c r="D142" s="88"/>
      <c r="E142" s="65"/>
      <c r="F142" s="88"/>
      <c r="G142" s="88"/>
      <c r="H142" s="65"/>
      <c r="I142" s="88"/>
      <c r="J142" s="88"/>
      <c r="K142" s="65"/>
      <c r="L142" s="88"/>
      <c r="M142" s="88"/>
      <c r="N142" s="65"/>
      <c r="O142" s="128"/>
      <c r="P142" s="88"/>
      <c r="Q142" s="65"/>
      <c r="R142" s="88"/>
      <c r="S142" s="88"/>
      <c r="T142" s="183"/>
      <c r="U142" s="129"/>
      <c r="V142" s="129"/>
      <c r="W142" s="130"/>
      <c r="X142" s="130"/>
      <c r="Z142" s="182"/>
    </row>
    <row r="143" spans="1:26" s="143" customFormat="1" ht="21.95" customHeight="1" x14ac:dyDescent="0.15">
      <c r="B143" s="65" t="s">
        <v>307</v>
      </c>
      <c r="C143" s="88"/>
      <c r="D143" s="88"/>
      <c r="E143" s="65"/>
      <c r="F143" s="88"/>
      <c r="G143" s="88"/>
      <c r="H143" s="65"/>
      <c r="I143" s="88"/>
      <c r="J143" s="88"/>
      <c r="K143" s="65"/>
      <c r="L143" s="88"/>
      <c r="M143" s="88"/>
      <c r="N143" s="65"/>
      <c r="O143" s="128"/>
      <c r="P143" s="88"/>
      <c r="Q143" s="65"/>
      <c r="R143" s="88"/>
      <c r="S143" s="88"/>
      <c r="T143" s="65"/>
      <c r="U143" s="127"/>
      <c r="V143" s="127"/>
      <c r="W143" s="133"/>
      <c r="X143" s="130"/>
      <c r="Z143" s="182"/>
    </row>
    <row r="144" spans="1:26" s="143" customFormat="1" ht="21.95" customHeight="1" x14ac:dyDescent="0.15">
      <c r="B144" s="65"/>
      <c r="C144" s="88"/>
      <c r="D144" s="88"/>
      <c r="E144" s="65"/>
      <c r="F144" s="88"/>
      <c r="G144" s="88"/>
      <c r="H144" s="65"/>
      <c r="I144" s="88"/>
      <c r="J144" s="88"/>
      <c r="K144" s="65"/>
      <c r="L144" s="88"/>
      <c r="M144" s="88"/>
      <c r="N144" s="65"/>
      <c r="O144" s="128"/>
      <c r="P144" s="88"/>
      <c r="Q144" s="65"/>
      <c r="R144" s="88"/>
      <c r="S144" s="88"/>
      <c r="T144" s="65"/>
      <c r="U144" s="127"/>
      <c r="V144" s="127"/>
      <c r="W144" s="133"/>
      <c r="X144" s="130"/>
      <c r="Z144" s="182"/>
    </row>
    <row r="145" spans="1:26" s="143" customFormat="1" ht="21.95" customHeight="1" x14ac:dyDescent="0.15">
      <c r="B145" s="65"/>
      <c r="C145" s="88"/>
      <c r="D145" s="88"/>
      <c r="E145" s="65"/>
      <c r="F145" s="135" t="s">
        <v>182</v>
      </c>
      <c r="G145" s="88"/>
      <c r="H145" s="65"/>
      <c r="I145" s="88"/>
      <c r="J145" s="88"/>
      <c r="K145" s="65"/>
      <c r="L145" s="88"/>
      <c r="M145" s="88"/>
      <c r="N145" s="65"/>
      <c r="O145" s="128"/>
      <c r="P145" s="88"/>
      <c r="Q145" s="65"/>
      <c r="R145" s="88"/>
      <c r="S145" s="88"/>
      <c r="T145" s="65"/>
      <c r="U145" s="127"/>
      <c r="V145" s="127"/>
      <c r="W145" s="133"/>
      <c r="X145" s="130"/>
      <c r="Z145" s="182"/>
    </row>
    <row r="146" spans="1:26" s="143" customFormat="1" ht="21.95" customHeight="1" x14ac:dyDescent="0.15">
      <c r="B146" s="65"/>
      <c r="C146" s="88"/>
      <c r="D146" s="88"/>
      <c r="E146" s="65"/>
      <c r="F146" s="88"/>
      <c r="G146" s="88"/>
      <c r="H146" s="65"/>
      <c r="I146" s="88"/>
      <c r="J146" s="88"/>
      <c r="K146" s="65"/>
      <c r="L146" s="88"/>
      <c r="M146" s="88"/>
      <c r="N146" s="65"/>
      <c r="O146" s="128"/>
      <c r="P146" s="88"/>
      <c r="Q146" s="65"/>
      <c r="R146" s="88"/>
      <c r="S146" s="88"/>
      <c r="T146" s="65"/>
      <c r="U146" s="127"/>
      <c r="V146" s="127"/>
      <c r="W146" s="133"/>
      <c r="X146" s="130"/>
      <c r="Z146" s="182"/>
    </row>
    <row r="147" spans="1:26" ht="38.25" customHeight="1" thickBot="1" x14ac:dyDescent="0.25">
      <c r="E147" s="390" t="s">
        <v>308</v>
      </c>
      <c r="F147" s="390"/>
      <c r="G147" s="390"/>
      <c r="H147" s="390"/>
      <c r="I147" s="390"/>
      <c r="J147" s="390"/>
      <c r="K147" s="390"/>
      <c r="L147" s="390"/>
      <c r="M147" s="390"/>
      <c r="N147" s="390"/>
      <c r="O147" s="390"/>
      <c r="P147" s="390"/>
      <c r="Q147" s="390"/>
      <c r="R147" s="390"/>
      <c r="S147" s="390"/>
      <c r="T147" s="344"/>
      <c r="U147" s="57"/>
      <c r="V147" s="57"/>
      <c r="W147" s="393" t="s">
        <v>442</v>
      </c>
      <c r="X147" s="393"/>
      <c r="Y147" s="402" t="s">
        <v>309</v>
      </c>
    </row>
    <row r="148" spans="1:26" s="65" customFormat="1" ht="23.25" customHeight="1" x14ac:dyDescent="0.15">
      <c r="A148" s="59" t="s">
        <v>0</v>
      </c>
      <c r="B148" s="60"/>
      <c r="C148" s="60"/>
      <c r="D148" s="61"/>
      <c r="E148" s="59" t="s">
        <v>1</v>
      </c>
      <c r="F148" s="60"/>
      <c r="G148" s="61"/>
      <c r="H148" s="59" t="s">
        <v>89</v>
      </c>
      <c r="I148" s="61"/>
      <c r="J148" s="59" t="s">
        <v>204</v>
      </c>
      <c r="K148" s="60"/>
      <c r="L148" s="60"/>
      <c r="M148" s="60"/>
      <c r="N148" s="60"/>
      <c r="O148" s="62"/>
      <c r="P148" s="60"/>
      <c r="Q148" s="60"/>
      <c r="R148" s="60"/>
      <c r="S148" s="61"/>
      <c r="T148" s="59" t="s">
        <v>2</v>
      </c>
      <c r="U148" s="60"/>
      <c r="V148" s="60"/>
      <c r="W148" s="63"/>
      <c r="X148" s="64"/>
      <c r="Y148" s="402"/>
    </row>
    <row r="149" spans="1:26" s="66" customFormat="1" ht="46.5" customHeight="1" thickBot="1" x14ac:dyDescent="0.2">
      <c r="A149" s="381">
        <f>$A$3</f>
        <v>0</v>
      </c>
      <c r="B149" s="382"/>
      <c r="C149" s="382"/>
      <c r="D149" s="383"/>
      <c r="E149" s="394">
        <f>SUM(Z:Z)</f>
        <v>0</v>
      </c>
      <c r="F149" s="395"/>
      <c r="G149" s="396"/>
      <c r="H149" s="397">
        <f>$H$3</f>
        <v>0</v>
      </c>
      <c r="I149" s="398"/>
      <c r="J149" s="397">
        <f>$J$3</f>
        <v>0</v>
      </c>
      <c r="K149" s="399"/>
      <c r="L149" s="399"/>
      <c r="M149" s="399"/>
      <c r="N149" s="399"/>
      <c r="O149" s="399"/>
      <c r="P149" s="399"/>
      <c r="Q149" s="399"/>
      <c r="R149" s="399"/>
      <c r="S149" s="398"/>
      <c r="T149" s="397">
        <f>$T$3</f>
        <v>0</v>
      </c>
      <c r="U149" s="399"/>
      <c r="V149" s="399"/>
      <c r="W149" s="399"/>
      <c r="X149" s="398"/>
      <c r="Y149" s="402"/>
    </row>
    <row r="150" spans="1:26" ht="25.5" customHeight="1" thickBot="1" x14ac:dyDescent="0.2">
      <c r="Y150" s="403"/>
    </row>
    <row r="151" spans="1:26" s="40" customFormat="1" ht="26.45" customHeight="1" thickBot="1" x14ac:dyDescent="0.2">
      <c r="A151" s="69"/>
      <c r="B151" s="387" t="s">
        <v>90</v>
      </c>
      <c r="C151" s="388"/>
      <c r="D151" s="389"/>
      <c r="E151" s="388" t="s">
        <v>91</v>
      </c>
      <c r="F151" s="388"/>
      <c r="G151" s="388"/>
      <c r="H151" s="387" t="s">
        <v>92</v>
      </c>
      <c r="I151" s="388"/>
      <c r="J151" s="389"/>
      <c r="K151" s="388" t="s">
        <v>93</v>
      </c>
      <c r="L151" s="388"/>
      <c r="M151" s="388"/>
      <c r="N151" s="387" t="s">
        <v>94</v>
      </c>
      <c r="O151" s="388"/>
      <c r="P151" s="389"/>
      <c r="Q151" s="388" t="s">
        <v>95</v>
      </c>
      <c r="R151" s="388"/>
      <c r="S151" s="388"/>
      <c r="T151" s="387" t="s">
        <v>96</v>
      </c>
      <c r="U151" s="388"/>
      <c r="V151" s="388"/>
      <c r="W151" s="400" t="s">
        <v>186</v>
      </c>
      <c r="X151" s="401"/>
      <c r="Y151" s="402"/>
    </row>
    <row r="152" spans="1:26" s="40" customFormat="1" ht="26.45" customHeight="1" thickBot="1" x14ac:dyDescent="0.2">
      <c r="A152" s="384" t="s">
        <v>310</v>
      </c>
      <c r="B152" s="70" t="s">
        <v>104</v>
      </c>
      <c r="C152" s="71" t="s">
        <v>206</v>
      </c>
      <c r="D152" s="72" t="s">
        <v>208</v>
      </c>
      <c r="E152" s="70" t="s">
        <v>104</v>
      </c>
      <c r="F152" s="71" t="s">
        <v>206</v>
      </c>
      <c r="G152" s="73" t="s">
        <v>208</v>
      </c>
      <c r="H152" s="70" t="s">
        <v>104</v>
      </c>
      <c r="I152" s="71" t="s">
        <v>206</v>
      </c>
      <c r="J152" s="72" t="s">
        <v>208</v>
      </c>
      <c r="K152" s="70" t="s">
        <v>104</v>
      </c>
      <c r="L152" s="71" t="s">
        <v>206</v>
      </c>
      <c r="M152" s="73" t="s">
        <v>208</v>
      </c>
      <c r="N152" s="70" t="s">
        <v>104</v>
      </c>
      <c r="O152" s="74" t="s">
        <v>206</v>
      </c>
      <c r="P152" s="72" t="s">
        <v>208</v>
      </c>
      <c r="Q152" s="70" t="s">
        <v>104</v>
      </c>
      <c r="R152" s="71" t="s">
        <v>206</v>
      </c>
      <c r="S152" s="73" t="s">
        <v>208</v>
      </c>
      <c r="T152" s="70" t="s">
        <v>104</v>
      </c>
      <c r="U152" s="71" t="s">
        <v>206</v>
      </c>
      <c r="V152" s="73" t="s">
        <v>208</v>
      </c>
      <c r="W152" s="75" t="s">
        <v>206</v>
      </c>
      <c r="X152" s="76" t="s">
        <v>208</v>
      </c>
      <c r="Y152" s="402"/>
    </row>
    <row r="153" spans="1:26" s="143" customFormat="1" ht="26.45" customHeight="1" x14ac:dyDescent="0.15">
      <c r="A153" s="385"/>
      <c r="B153" s="225" t="s">
        <v>311</v>
      </c>
      <c r="C153" s="159">
        <v>80</v>
      </c>
      <c r="D153" s="160"/>
      <c r="E153" s="226"/>
      <c r="F153" s="159"/>
      <c r="G153" s="163"/>
      <c r="H153" s="225" t="s">
        <v>312</v>
      </c>
      <c r="I153" s="159">
        <v>190</v>
      </c>
      <c r="J153" s="160"/>
      <c r="K153" s="227"/>
      <c r="L153" s="159"/>
      <c r="M153" s="163"/>
      <c r="N153" s="225" t="s">
        <v>313</v>
      </c>
      <c r="O153" s="161">
        <v>1400</v>
      </c>
      <c r="P153" s="160"/>
      <c r="Q153" s="227" t="s">
        <v>313</v>
      </c>
      <c r="R153" s="159">
        <v>40</v>
      </c>
      <c r="S153" s="163"/>
      <c r="T153" s="228" t="s">
        <v>314</v>
      </c>
      <c r="U153" s="159">
        <v>100</v>
      </c>
      <c r="V153" s="163"/>
      <c r="W153" s="86"/>
      <c r="X153" s="87"/>
      <c r="Y153" s="402"/>
    </row>
    <row r="154" spans="1:26" s="143" customFormat="1" ht="26.45" customHeight="1" x14ac:dyDescent="0.15">
      <c r="A154" s="385"/>
      <c r="B154" s="210"/>
      <c r="C154" s="90"/>
      <c r="D154" s="91"/>
      <c r="E154" s="211"/>
      <c r="F154" s="90"/>
      <c r="G154" s="93"/>
      <c r="H154" s="210"/>
      <c r="I154" s="90"/>
      <c r="J154" s="91"/>
      <c r="K154" s="211"/>
      <c r="L154" s="90"/>
      <c r="M154" s="93"/>
      <c r="N154" s="210" t="s">
        <v>315</v>
      </c>
      <c r="O154" s="96">
        <v>1060</v>
      </c>
      <c r="P154" s="91"/>
      <c r="Q154" s="210" t="s">
        <v>316</v>
      </c>
      <c r="R154" s="90"/>
      <c r="S154" s="91"/>
      <c r="T154" s="94"/>
      <c r="U154" s="90"/>
      <c r="V154" s="93"/>
      <c r="W154" s="86"/>
      <c r="X154" s="87"/>
      <c r="Y154" s="402"/>
    </row>
    <row r="155" spans="1:26" s="143" customFormat="1" ht="26.45" customHeight="1" x14ac:dyDescent="0.15">
      <c r="A155" s="385"/>
      <c r="B155" s="210" t="s">
        <v>317</v>
      </c>
      <c r="C155" s="90">
        <v>40</v>
      </c>
      <c r="D155" s="91"/>
      <c r="E155" s="210" t="s">
        <v>317</v>
      </c>
      <c r="F155" s="90"/>
      <c r="G155" s="93"/>
      <c r="H155" s="210" t="s">
        <v>318</v>
      </c>
      <c r="I155" s="90">
        <v>170</v>
      </c>
      <c r="J155" s="91"/>
      <c r="K155" s="210" t="s">
        <v>317</v>
      </c>
      <c r="L155" s="90"/>
      <c r="M155" s="93"/>
      <c r="N155" s="210" t="s">
        <v>319</v>
      </c>
      <c r="O155" s="96">
        <v>1750</v>
      </c>
      <c r="P155" s="91"/>
      <c r="Q155" s="211" t="s">
        <v>319</v>
      </c>
      <c r="R155" s="90">
        <v>130</v>
      </c>
      <c r="S155" s="93"/>
      <c r="T155" s="94"/>
      <c r="U155" s="90"/>
      <c r="V155" s="93"/>
      <c r="W155" s="86"/>
      <c r="X155" s="87"/>
      <c r="Y155" s="402"/>
    </row>
    <row r="156" spans="1:26" s="143" customFormat="1" ht="26.45" customHeight="1" x14ac:dyDescent="0.15">
      <c r="A156" s="385"/>
      <c r="B156" s="210" t="s">
        <v>320</v>
      </c>
      <c r="C156" s="90">
        <v>40</v>
      </c>
      <c r="D156" s="91"/>
      <c r="E156" s="210" t="s">
        <v>320</v>
      </c>
      <c r="F156" s="90"/>
      <c r="G156" s="93"/>
      <c r="H156" s="210" t="s">
        <v>321</v>
      </c>
      <c r="I156" s="90">
        <v>170</v>
      </c>
      <c r="J156" s="91"/>
      <c r="K156" s="210" t="s">
        <v>320</v>
      </c>
      <c r="L156" s="90"/>
      <c r="M156" s="93"/>
      <c r="N156" s="210" t="s">
        <v>322</v>
      </c>
      <c r="O156" s="96"/>
      <c r="P156" s="91"/>
      <c r="Q156" s="210" t="s">
        <v>322</v>
      </c>
      <c r="R156" s="90"/>
      <c r="S156" s="91"/>
      <c r="T156" s="212"/>
      <c r="U156" s="90"/>
      <c r="V156" s="93"/>
      <c r="W156" s="86"/>
      <c r="X156" s="87"/>
      <c r="Y156" s="402"/>
    </row>
    <row r="157" spans="1:26" s="143" customFormat="1" ht="26.45" customHeight="1" x14ac:dyDescent="0.15">
      <c r="A157" s="385"/>
      <c r="B157" s="210" t="s">
        <v>323</v>
      </c>
      <c r="C157" s="90">
        <v>40</v>
      </c>
      <c r="D157" s="91"/>
      <c r="E157" s="210" t="s">
        <v>323</v>
      </c>
      <c r="F157" s="90"/>
      <c r="G157" s="93"/>
      <c r="H157" s="210" t="s">
        <v>324</v>
      </c>
      <c r="I157" s="90">
        <v>140</v>
      </c>
      <c r="J157" s="91"/>
      <c r="K157" s="210" t="s">
        <v>323</v>
      </c>
      <c r="L157" s="90"/>
      <c r="M157" s="93"/>
      <c r="N157" s="210" t="s">
        <v>325</v>
      </c>
      <c r="O157" s="96">
        <v>610</v>
      </c>
      <c r="P157" s="91"/>
      <c r="Q157" s="211" t="s">
        <v>324</v>
      </c>
      <c r="R157" s="90">
        <v>290</v>
      </c>
      <c r="S157" s="93"/>
      <c r="T157" s="212"/>
      <c r="U157" s="90"/>
      <c r="V157" s="93"/>
      <c r="W157" s="86"/>
      <c r="X157" s="87"/>
      <c r="Y157" s="402"/>
    </row>
    <row r="158" spans="1:26" s="143" customFormat="1" ht="26.45" customHeight="1" x14ac:dyDescent="0.15">
      <c r="A158" s="385"/>
      <c r="B158" s="210" t="s">
        <v>326</v>
      </c>
      <c r="C158" s="90">
        <v>40</v>
      </c>
      <c r="D158" s="91"/>
      <c r="E158" s="210" t="s">
        <v>326</v>
      </c>
      <c r="F158" s="90"/>
      <c r="G158" s="93"/>
      <c r="H158" s="210" t="s">
        <v>327</v>
      </c>
      <c r="I158" s="90">
        <v>170</v>
      </c>
      <c r="J158" s="91"/>
      <c r="K158" s="210" t="s">
        <v>326</v>
      </c>
      <c r="L158" s="90"/>
      <c r="M158" s="91"/>
      <c r="N158" s="210" t="s">
        <v>328</v>
      </c>
      <c r="O158" s="96">
        <v>420</v>
      </c>
      <c r="P158" s="91"/>
      <c r="Q158" s="210" t="s">
        <v>329</v>
      </c>
      <c r="R158" s="90"/>
      <c r="S158" s="91"/>
      <c r="T158" s="210" t="s">
        <v>330</v>
      </c>
      <c r="U158" s="90"/>
      <c r="V158" s="93"/>
      <c r="W158" s="86"/>
      <c r="X158" s="87"/>
      <c r="Y158" s="402"/>
    </row>
    <row r="159" spans="1:26" s="143" customFormat="1" ht="26.45" customHeight="1" x14ac:dyDescent="0.15">
      <c r="A159" s="385"/>
      <c r="B159" s="210" t="s">
        <v>331</v>
      </c>
      <c r="C159" s="90">
        <v>100</v>
      </c>
      <c r="D159" s="91"/>
      <c r="E159" s="211" t="s">
        <v>331</v>
      </c>
      <c r="F159" s="90">
        <v>50</v>
      </c>
      <c r="G159" s="93"/>
      <c r="H159" s="210" t="s">
        <v>332</v>
      </c>
      <c r="I159" s="90">
        <v>930</v>
      </c>
      <c r="J159" s="91"/>
      <c r="K159" s="211" t="s">
        <v>331</v>
      </c>
      <c r="L159" s="90">
        <v>50</v>
      </c>
      <c r="M159" s="93"/>
      <c r="N159" s="210" t="s">
        <v>332</v>
      </c>
      <c r="O159" s="96">
        <v>2870</v>
      </c>
      <c r="P159" s="91"/>
      <c r="Q159" s="211" t="s">
        <v>333</v>
      </c>
      <c r="R159" s="90">
        <v>120</v>
      </c>
      <c r="S159" s="93"/>
      <c r="T159" s="212" t="s">
        <v>331</v>
      </c>
      <c r="U159" s="90">
        <v>100</v>
      </c>
      <c r="V159" s="93"/>
      <c r="W159" s="86"/>
      <c r="X159" s="87"/>
      <c r="Y159" s="402"/>
    </row>
    <row r="160" spans="1:26" s="143" customFormat="1" ht="26.45" customHeight="1" x14ac:dyDescent="0.15">
      <c r="A160" s="385"/>
      <c r="B160" s="210" t="s">
        <v>334</v>
      </c>
      <c r="C160" s="90">
        <v>60</v>
      </c>
      <c r="D160" s="91"/>
      <c r="E160" s="210" t="s">
        <v>335</v>
      </c>
      <c r="F160" s="90">
        <v>15</v>
      </c>
      <c r="G160" s="93"/>
      <c r="H160" s="210"/>
      <c r="I160" s="90"/>
      <c r="J160" s="91"/>
      <c r="K160" s="210" t="s">
        <v>335</v>
      </c>
      <c r="L160" s="90">
        <v>15</v>
      </c>
      <c r="M160" s="93"/>
      <c r="N160" s="210" t="s">
        <v>335</v>
      </c>
      <c r="O160" s="96">
        <v>1590</v>
      </c>
      <c r="P160" s="91"/>
      <c r="Q160" s="211"/>
      <c r="R160" s="90"/>
      <c r="S160" s="93"/>
      <c r="T160" s="210" t="s">
        <v>335</v>
      </c>
      <c r="U160" s="90">
        <v>40</v>
      </c>
      <c r="V160" s="93"/>
      <c r="W160" s="86"/>
      <c r="X160" s="87"/>
      <c r="Y160" s="402"/>
    </row>
    <row r="161" spans="1:25" s="143" customFormat="1" ht="26.45" customHeight="1" x14ac:dyDescent="0.15">
      <c r="A161" s="385"/>
      <c r="B161" s="210" t="s">
        <v>336</v>
      </c>
      <c r="C161" s="90">
        <v>40</v>
      </c>
      <c r="D161" s="91"/>
      <c r="E161" s="211" t="s">
        <v>337</v>
      </c>
      <c r="F161" s="90">
        <v>180</v>
      </c>
      <c r="G161" s="93"/>
      <c r="H161" s="210" t="s">
        <v>337</v>
      </c>
      <c r="I161" s="90">
        <v>210</v>
      </c>
      <c r="J161" s="91"/>
      <c r="K161" s="211" t="s">
        <v>338</v>
      </c>
      <c r="L161" s="90">
        <v>15</v>
      </c>
      <c r="M161" s="93"/>
      <c r="N161" s="210" t="s">
        <v>337</v>
      </c>
      <c r="O161" s="96">
        <v>1370</v>
      </c>
      <c r="P161" s="91"/>
      <c r="Q161" s="211" t="s">
        <v>338</v>
      </c>
      <c r="R161" s="90">
        <v>90</v>
      </c>
      <c r="S161" s="93"/>
      <c r="T161" s="212" t="s">
        <v>338</v>
      </c>
      <c r="U161" s="90">
        <v>80</v>
      </c>
      <c r="V161" s="93"/>
      <c r="W161" s="86"/>
      <c r="X161" s="87"/>
      <c r="Y161" s="402"/>
    </row>
    <row r="162" spans="1:25" s="143" customFormat="1" ht="26.45" customHeight="1" thickBot="1" x14ac:dyDescent="0.2">
      <c r="A162" s="385"/>
      <c r="B162" s="220"/>
      <c r="C162" s="167"/>
      <c r="D162" s="168"/>
      <c r="E162" s="229"/>
      <c r="F162" s="167"/>
      <c r="G162" s="218"/>
      <c r="H162" s="220"/>
      <c r="I162" s="167"/>
      <c r="J162" s="168"/>
      <c r="K162" s="229"/>
      <c r="L162" s="167"/>
      <c r="M162" s="218"/>
      <c r="N162" s="220"/>
      <c r="O162" s="170"/>
      <c r="P162" s="168"/>
      <c r="Q162" s="229"/>
      <c r="R162" s="167"/>
      <c r="S162" s="218"/>
      <c r="T162" s="220"/>
      <c r="U162" s="167"/>
      <c r="V162" s="218"/>
      <c r="W162" s="86"/>
      <c r="X162" s="87"/>
      <c r="Y162" s="402"/>
    </row>
    <row r="163" spans="1:25" s="143" customFormat="1" ht="26.45" customHeight="1" thickBot="1" x14ac:dyDescent="0.2">
      <c r="A163" s="386"/>
      <c r="B163" s="205" t="s">
        <v>46</v>
      </c>
      <c r="C163" s="115">
        <f>SUM(C153:C162)</f>
        <v>440</v>
      </c>
      <c r="D163" s="115">
        <f>SUM(D153:D162)</f>
        <v>0</v>
      </c>
      <c r="E163" s="205" t="s">
        <v>46</v>
      </c>
      <c r="F163" s="115">
        <f>SUM(F153:F162)</f>
        <v>245</v>
      </c>
      <c r="G163" s="115">
        <f>SUM(G153:G162)</f>
        <v>0</v>
      </c>
      <c r="H163" s="205" t="s">
        <v>46</v>
      </c>
      <c r="I163" s="115">
        <f>SUM(I153:I162)</f>
        <v>1980</v>
      </c>
      <c r="J163" s="115">
        <f>SUM(J153:J162)</f>
        <v>0</v>
      </c>
      <c r="K163" s="205" t="s">
        <v>46</v>
      </c>
      <c r="L163" s="115">
        <f>SUM(L153:L162)</f>
        <v>80</v>
      </c>
      <c r="M163" s="115">
        <f>SUM(M153:M162)</f>
        <v>0</v>
      </c>
      <c r="N163" s="205" t="s">
        <v>46</v>
      </c>
      <c r="O163" s="120">
        <f>SUM(O153:O162)</f>
        <v>11070</v>
      </c>
      <c r="P163" s="120">
        <f>SUM(P153:P162)</f>
        <v>0</v>
      </c>
      <c r="Q163" s="205" t="s">
        <v>46</v>
      </c>
      <c r="R163" s="115">
        <f>SUM(R153:R162)</f>
        <v>670</v>
      </c>
      <c r="S163" s="115">
        <f>SUM(S153:S162)</f>
        <v>0</v>
      </c>
      <c r="T163" s="205" t="s">
        <v>46</v>
      </c>
      <c r="U163" s="115">
        <f>SUM(U153:U162)</f>
        <v>320</v>
      </c>
      <c r="V163" s="118">
        <f>SUM(V153:V162)</f>
        <v>0</v>
      </c>
      <c r="W163" s="125">
        <f>SUM(U163,O163,L163,I163,F163,C163,R163)</f>
        <v>14805</v>
      </c>
      <c r="X163" s="126">
        <f>SUM(V163,P163,M163,J163,G163,D163,S163)</f>
        <v>0</v>
      </c>
      <c r="Y163" s="402"/>
    </row>
    <row r="164" spans="1:25" s="143" customFormat="1" ht="25.5" customHeight="1" thickBot="1" x14ac:dyDescent="0.2">
      <c r="A164" s="176"/>
      <c r="B164" s="230"/>
      <c r="C164" s="178"/>
      <c r="D164" s="178"/>
      <c r="E164" s="230"/>
      <c r="F164" s="178"/>
      <c r="G164" s="178"/>
      <c r="H164" s="230"/>
      <c r="I164" s="178"/>
      <c r="J164" s="178"/>
      <c r="K164" s="230"/>
      <c r="L164" s="178"/>
      <c r="M164" s="178"/>
      <c r="N164" s="230"/>
      <c r="O164" s="179"/>
      <c r="P164" s="178"/>
      <c r="Q164" s="230"/>
      <c r="R164" s="178"/>
      <c r="S164" s="178"/>
      <c r="T164" s="230"/>
      <c r="U164" s="178"/>
      <c r="V164" s="178"/>
      <c r="W164" s="157"/>
      <c r="X164" s="156"/>
      <c r="Y164" s="403"/>
    </row>
    <row r="165" spans="1:25" s="40" customFormat="1" ht="26.45" customHeight="1" thickBot="1" x14ac:dyDescent="0.2">
      <c r="A165" s="69"/>
      <c r="B165" s="387" t="s">
        <v>90</v>
      </c>
      <c r="C165" s="388"/>
      <c r="D165" s="389"/>
      <c r="E165" s="388" t="s">
        <v>91</v>
      </c>
      <c r="F165" s="388"/>
      <c r="G165" s="388"/>
      <c r="H165" s="387" t="s">
        <v>92</v>
      </c>
      <c r="I165" s="388"/>
      <c r="J165" s="389"/>
      <c r="K165" s="388" t="s">
        <v>93</v>
      </c>
      <c r="L165" s="388"/>
      <c r="M165" s="388"/>
      <c r="N165" s="387" t="s">
        <v>94</v>
      </c>
      <c r="O165" s="388"/>
      <c r="P165" s="389"/>
      <c r="Q165" s="388" t="s">
        <v>95</v>
      </c>
      <c r="R165" s="388"/>
      <c r="S165" s="388"/>
      <c r="T165" s="387" t="s">
        <v>96</v>
      </c>
      <c r="U165" s="388"/>
      <c r="V165" s="388"/>
      <c r="W165" s="400" t="s">
        <v>186</v>
      </c>
      <c r="X165" s="401"/>
      <c r="Y165" s="402"/>
    </row>
    <row r="166" spans="1:25" s="40" customFormat="1" ht="26.45" customHeight="1" thickBot="1" x14ac:dyDescent="0.2">
      <c r="A166" s="384" t="s">
        <v>339</v>
      </c>
      <c r="B166" s="70" t="s">
        <v>104</v>
      </c>
      <c r="C166" s="71" t="s">
        <v>206</v>
      </c>
      <c r="D166" s="72" t="s">
        <v>208</v>
      </c>
      <c r="E166" s="70" t="s">
        <v>104</v>
      </c>
      <c r="F166" s="71" t="s">
        <v>206</v>
      </c>
      <c r="G166" s="73" t="s">
        <v>208</v>
      </c>
      <c r="H166" s="70" t="s">
        <v>104</v>
      </c>
      <c r="I166" s="71" t="s">
        <v>206</v>
      </c>
      <c r="J166" s="72" t="s">
        <v>208</v>
      </c>
      <c r="K166" s="70" t="s">
        <v>104</v>
      </c>
      <c r="L166" s="71" t="s">
        <v>206</v>
      </c>
      <c r="M166" s="73" t="s">
        <v>208</v>
      </c>
      <c r="N166" s="70" t="s">
        <v>104</v>
      </c>
      <c r="O166" s="74" t="s">
        <v>206</v>
      </c>
      <c r="P166" s="72" t="s">
        <v>208</v>
      </c>
      <c r="Q166" s="70" t="s">
        <v>104</v>
      </c>
      <c r="R166" s="71" t="s">
        <v>206</v>
      </c>
      <c r="S166" s="73" t="s">
        <v>208</v>
      </c>
      <c r="T166" s="70" t="s">
        <v>104</v>
      </c>
      <c r="U166" s="71" t="s">
        <v>206</v>
      </c>
      <c r="V166" s="73" t="s">
        <v>208</v>
      </c>
      <c r="W166" s="75" t="s">
        <v>206</v>
      </c>
      <c r="X166" s="76" t="s">
        <v>208</v>
      </c>
      <c r="Y166" s="402"/>
    </row>
    <row r="167" spans="1:25" s="143" customFormat="1" ht="26.45" customHeight="1" x14ac:dyDescent="0.15">
      <c r="A167" s="385"/>
      <c r="B167" s="231" t="s">
        <v>340</v>
      </c>
      <c r="C167" s="78">
        <v>40</v>
      </c>
      <c r="D167" s="79"/>
      <c r="E167" s="232" t="s">
        <v>341</v>
      </c>
      <c r="F167" s="78">
        <v>45</v>
      </c>
      <c r="G167" s="82"/>
      <c r="H167" s="233" t="s">
        <v>342</v>
      </c>
      <c r="I167" s="159"/>
      <c r="J167" s="160"/>
      <c r="K167" s="232" t="s">
        <v>343</v>
      </c>
      <c r="L167" s="78">
        <v>25</v>
      </c>
      <c r="M167" s="82"/>
      <c r="N167" s="231" t="s">
        <v>341</v>
      </c>
      <c r="O167" s="83">
        <v>1200</v>
      </c>
      <c r="P167" s="79"/>
      <c r="Q167" s="232" t="s">
        <v>341</v>
      </c>
      <c r="R167" s="78">
        <v>70</v>
      </c>
      <c r="S167" s="82"/>
      <c r="T167" s="233"/>
      <c r="U167" s="78"/>
      <c r="V167" s="82"/>
      <c r="W167" s="86"/>
      <c r="X167" s="87"/>
      <c r="Y167" s="402"/>
    </row>
    <row r="168" spans="1:25" s="143" customFormat="1" ht="26.45" customHeight="1" x14ac:dyDescent="0.15">
      <c r="A168" s="385"/>
      <c r="B168" s="234"/>
      <c r="C168" s="90"/>
      <c r="D168" s="91"/>
      <c r="E168" s="92"/>
      <c r="F168" s="90"/>
      <c r="G168" s="93"/>
      <c r="H168" s="94"/>
      <c r="I168" s="90"/>
      <c r="J168" s="91"/>
      <c r="K168" s="94"/>
      <c r="L168" s="90"/>
      <c r="M168" s="91"/>
      <c r="N168" s="234"/>
      <c r="O168" s="235"/>
      <c r="P168" s="91"/>
      <c r="Q168" s="94"/>
      <c r="R168" s="90"/>
      <c r="S168" s="91"/>
      <c r="T168" s="236"/>
      <c r="U168" s="90"/>
      <c r="V168" s="93"/>
      <c r="W168" s="86"/>
      <c r="X168" s="87"/>
      <c r="Y168" s="402"/>
    </row>
    <row r="169" spans="1:25" s="143" customFormat="1" ht="26.45" customHeight="1" x14ac:dyDescent="0.15">
      <c r="A169" s="385"/>
      <c r="B169" s="234" t="s">
        <v>344</v>
      </c>
      <c r="C169" s="90">
        <v>30</v>
      </c>
      <c r="D169" s="91"/>
      <c r="E169" s="237" t="s">
        <v>345</v>
      </c>
      <c r="F169" s="90">
        <v>35</v>
      </c>
      <c r="G169" s="93"/>
      <c r="H169" s="234" t="s">
        <v>345</v>
      </c>
      <c r="I169" s="90">
        <v>490</v>
      </c>
      <c r="J169" s="91"/>
      <c r="K169" s="237" t="s">
        <v>346</v>
      </c>
      <c r="L169" s="90">
        <v>25</v>
      </c>
      <c r="M169" s="93"/>
      <c r="N169" s="234" t="s">
        <v>345</v>
      </c>
      <c r="O169" s="96">
        <v>1950</v>
      </c>
      <c r="P169" s="91"/>
      <c r="Q169" s="237" t="s">
        <v>345</v>
      </c>
      <c r="R169" s="90">
        <v>170</v>
      </c>
      <c r="S169" s="93"/>
      <c r="T169" s="236"/>
      <c r="U169" s="90"/>
      <c r="V169" s="93"/>
      <c r="W169" s="86"/>
      <c r="X169" s="87"/>
      <c r="Y169" s="402"/>
    </row>
    <row r="170" spans="1:25" s="143" customFormat="1" ht="26.45" customHeight="1" x14ac:dyDescent="0.15">
      <c r="A170" s="385"/>
      <c r="B170" s="234" t="s">
        <v>347</v>
      </c>
      <c r="C170" s="90">
        <v>20</v>
      </c>
      <c r="D170" s="91"/>
      <c r="E170" s="237" t="s">
        <v>348</v>
      </c>
      <c r="F170" s="90">
        <v>10</v>
      </c>
      <c r="G170" s="93"/>
      <c r="H170" s="234" t="s">
        <v>348</v>
      </c>
      <c r="I170" s="90">
        <v>50</v>
      </c>
      <c r="J170" s="91"/>
      <c r="K170" s="234" t="s">
        <v>349</v>
      </c>
      <c r="L170" s="90">
        <v>10</v>
      </c>
      <c r="M170" s="93"/>
      <c r="N170" s="234" t="s">
        <v>348</v>
      </c>
      <c r="O170" s="391" t="s">
        <v>439</v>
      </c>
      <c r="P170" s="392"/>
      <c r="Q170" s="234" t="s">
        <v>348</v>
      </c>
      <c r="R170" s="391" t="s">
        <v>440</v>
      </c>
      <c r="S170" s="392"/>
      <c r="T170" s="236"/>
      <c r="U170" s="90"/>
      <c r="V170" s="93"/>
      <c r="W170" s="86"/>
      <c r="X170" s="87"/>
      <c r="Y170" s="402"/>
    </row>
    <row r="171" spans="1:25" s="143" customFormat="1" ht="26.45" customHeight="1" x14ac:dyDescent="0.15">
      <c r="A171" s="385"/>
      <c r="B171" s="234" t="s">
        <v>350</v>
      </c>
      <c r="C171" s="90">
        <v>100</v>
      </c>
      <c r="D171" s="91"/>
      <c r="E171" s="237" t="s">
        <v>351</v>
      </c>
      <c r="F171" s="90">
        <v>140</v>
      </c>
      <c r="G171" s="93"/>
      <c r="H171" s="234" t="s">
        <v>351</v>
      </c>
      <c r="I171" s="90">
        <v>230</v>
      </c>
      <c r="J171" s="91"/>
      <c r="K171" s="237" t="s">
        <v>352</v>
      </c>
      <c r="L171" s="90">
        <v>30</v>
      </c>
      <c r="M171" s="93"/>
      <c r="N171" s="234" t="s">
        <v>351</v>
      </c>
      <c r="O171" s="96">
        <v>2010</v>
      </c>
      <c r="P171" s="91"/>
      <c r="Q171" s="237" t="s">
        <v>351</v>
      </c>
      <c r="R171" s="90">
        <v>1250</v>
      </c>
      <c r="S171" s="93"/>
      <c r="T171" s="236" t="s">
        <v>353</v>
      </c>
      <c r="U171" s="90">
        <v>200</v>
      </c>
      <c r="V171" s="93"/>
      <c r="W171" s="86"/>
      <c r="X171" s="87"/>
      <c r="Y171" s="402"/>
    </row>
    <row r="172" spans="1:25" s="143" customFormat="1" ht="26.45" customHeight="1" x14ac:dyDescent="0.15">
      <c r="A172" s="385"/>
      <c r="B172" s="234" t="s">
        <v>354</v>
      </c>
      <c r="C172" s="90">
        <v>20</v>
      </c>
      <c r="D172" s="91"/>
      <c r="E172" s="237" t="s">
        <v>355</v>
      </c>
      <c r="F172" s="90">
        <v>55</v>
      </c>
      <c r="G172" s="93"/>
      <c r="H172" s="234" t="s">
        <v>355</v>
      </c>
      <c r="I172" s="90">
        <v>140</v>
      </c>
      <c r="J172" s="91"/>
      <c r="K172" s="237" t="s">
        <v>356</v>
      </c>
      <c r="L172" s="90">
        <v>15</v>
      </c>
      <c r="M172" s="93"/>
      <c r="N172" s="234" t="s">
        <v>355</v>
      </c>
      <c r="O172" s="96">
        <v>1510</v>
      </c>
      <c r="P172" s="91"/>
      <c r="Q172" s="234" t="s">
        <v>355</v>
      </c>
      <c r="R172" s="90">
        <v>310</v>
      </c>
      <c r="S172" s="93"/>
      <c r="T172" s="236"/>
      <c r="U172" s="90"/>
      <c r="V172" s="93"/>
      <c r="W172" s="86"/>
      <c r="X172" s="87"/>
      <c r="Y172" s="402"/>
    </row>
    <row r="173" spans="1:25" s="143" customFormat="1" ht="26.45" customHeight="1" x14ac:dyDescent="0.15">
      <c r="A173" s="385"/>
      <c r="B173" s="234" t="s">
        <v>357</v>
      </c>
      <c r="C173" s="90">
        <v>30</v>
      </c>
      <c r="D173" s="91"/>
      <c r="E173" s="237" t="s">
        <v>358</v>
      </c>
      <c r="F173" s="90">
        <v>20</v>
      </c>
      <c r="G173" s="93"/>
      <c r="H173" s="234" t="s">
        <v>358</v>
      </c>
      <c r="I173" s="90">
        <v>190</v>
      </c>
      <c r="J173" s="91"/>
      <c r="K173" s="237" t="s">
        <v>359</v>
      </c>
      <c r="L173" s="90">
        <v>15</v>
      </c>
      <c r="M173" s="93"/>
      <c r="N173" s="234" t="s">
        <v>358</v>
      </c>
      <c r="O173" s="96">
        <v>1390</v>
      </c>
      <c r="P173" s="91"/>
      <c r="Q173" s="237" t="s">
        <v>358</v>
      </c>
      <c r="R173" s="90">
        <v>260</v>
      </c>
      <c r="S173" s="93"/>
      <c r="T173" s="236"/>
      <c r="U173" s="90"/>
      <c r="V173" s="93"/>
      <c r="W173" s="86"/>
      <c r="X173" s="87"/>
      <c r="Y173" s="402"/>
    </row>
    <row r="174" spans="1:25" s="143" customFormat="1" ht="26.45" customHeight="1" x14ac:dyDescent="0.15">
      <c r="A174" s="385"/>
      <c r="B174" s="238"/>
      <c r="C174" s="167"/>
      <c r="D174" s="168"/>
      <c r="E174" s="239"/>
      <c r="F174" s="167"/>
      <c r="G174" s="218"/>
      <c r="H174" s="238"/>
      <c r="I174" s="167"/>
      <c r="J174" s="168"/>
      <c r="K174" s="239"/>
      <c r="L174" s="167"/>
      <c r="M174" s="218"/>
      <c r="N174" s="238"/>
      <c r="O174" s="170"/>
      <c r="P174" s="168"/>
      <c r="Q174" s="239"/>
      <c r="R174" s="167"/>
      <c r="S174" s="218"/>
      <c r="T174" s="240"/>
      <c r="U174" s="167"/>
      <c r="V174" s="218"/>
      <c r="W174" s="86"/>
      <c r="X174" s="87"/>
      <c r="Y174" s="402"/>
    </row>
    <row r="175" spans="1:25" s="143" customFormat="1" ht="26.45" customHeight="1" thickBot="1" x14ac:dyDescent="0.2">
      <c r="A175" s="385"/>
      <c r="B175" s="240"/>
      <c r="C175" s="167"/>
      <c r="D175" s="168"/>
      <c r="E175" s="241"/>
      <c r="F175" s="167"/>
      <c r="G175" s="218"/>
      <c r="H175" s="240"/>
      <c r="I175" s="167"/>
      <c r="J175" s="168"/>
      <c r="K175" s="241"/>
      <c r="L175" s="167"/>
      <c r="M175" s="218"/>
      <c r="N175" s="240"/>
      <c r="O175" s="170"/>
      <c r="P175" s="168"/>
      <c r="Q175" s="241"/>
      <c r="R175" s="167"/>
      <c r="S175" s="218"/>
      <c r="T175" s="240"/>
      <c r="U175" s="167"/>
      <c r="V175" s="218"/>
      <c r="W175" s="86"/>
      <c r="X175" s="87"/>
      <c r="Y175" s="402"/>
    </row>
    <row r="176" spans="1:25" s="143" customFormat="1" ht="26.45" customHeight="1" thickBot="1" x14ac:dyDescent="0.2">
      <c r="A176" s="386"/>
      <c r="B176" s="242" t="s">
        <v>46</v>
      </c>
      <c r="C176" s="115">
        <f>SUM(C167:C175)</f>
        <v>240</v>
      </c>
      <c r="D176" s="119">
        <f>SUM(D167:D175)</f>
        <v>0</v>
      </c>
      <c r="E176" s="242" t="s">
        <v>46</v>
      </c>
      <c r="F176" s="115">
        <f>SUM(F167:F175)</f>
        <v>305</v>
      </c>
      <c r="G176" s="119">
        <f>SUM(G167:G175)</f>
        <v>0</v>
      </c>
      <c r="H176" s="242" t="s">
        <v>46</v>
      </c>
      <c r="I176" s="115">
        <f>SUM(I167:I175)</f>
        <v>1100</v>
      </c>
      <c r="J176" s="119">
        <f>SUM(J167:J175)</f>
        <v>0</v>
      </c>
      <c r="K176" s="242" t="s">
        <v>46</v>
      </c>
      <c r="L176" s="115">
        <f>SUM(L167:L175)</f>
        <v>120</v>
      </c>
      <c r="M176" s="119">
        <f>SUM(M167:M175)</f>
        <v>0</v>
      </c>
      <c r="N176" s="242" t="s">
        <v>46</v>
      </c>
      <c r="O176" s="120">
        <f>SUM(O167:O175)</f>
        <v>8060</v>
      </c>
      <c r="P176" s="119">
        <f>SUM(P167:P175)</f>
        <v>0</v>
      </c>
      <c r="Q176" s="242" t="s">
        <v>46</v>
      </c>
      <c r="R176" s="115">
        <f>SUM(R167:R175)</f>
        <v>2060</v>
      </c>
      <c r="S176" s="119">
        <f>SUM(S167:S175)</f>
        <v>0</v>
      </c>
      <c r="T176" s="242" t="s">
        <v>46</v>
      </c>
      <c r="U176" s="115">
        <f>SUM(U167:U175)</f>
        <v>200</v>
      </c>
      <c r="V176" s="118">
        <f>SUM(V167:V175)</f>
        <v>0</v>
      </c>
      <c r="W176" s="125">
        <f>SUM(U176,O176,L176,I176,F176,C176,R176)</f>
        <v>12085</v>
      </c>
      <c r="X176" s="126">
        <f>SUM(V176,P176,M176,J176,G176,D176,S176)</f>
        <v>0</v>
      </c>
      <c r="Y176" s="402"/>
    </row>
    <row r="177" spans="1:26" s="143" customFormat="1" ht="24.95" customHeight="1" thickBot="1" x14ac:dyDescent="0.2">
      <c r="A177" s="243"/>
      <c r="B177" s="244"/>
      <c r="C177" s="245"/>
      <c r="D177" s="245"/>
      <c r="E177" s="244"/>
      <c r="F177" s="245"/>
      <c r="G177" s="245"/>
      <c r="H177" s="244"/>
      <c r="I177" s="245"/>
      <c r="J177" s="245"/>
      <c r="K177" s="244"/>
      <c r="L177" s="245"/>
      <c r="M177" s="245"/>
      <c r="N177" s="244"/>
      <c r="O177" s="246"/>
      <c r="P177" s="245"/>
      <c r="Q177" s="244"/>
      <c r="R177" s="245"/>
      <c r="S177" s="245"/>
      <c r="T177" s="244"/>
      <c r="U177" s="245"/>
      <c r="V177" s="245"/>
      <c r="W177" s="157"/>
      <c r="X177" s="156"/>
      <c r="Y177" s="58"/>
    </row>
    <row r="178" spans="1:26" s="88" customFormat="1" ht="26.45" customHeight="1" thickBot="1" x14ac:dyDescent="0.2">
      <c r="A178" s="208"/>
      <c r="B178" s="114" t="s">
        <v>3</v>
      </c>
      <c r="C178" s="115">
        <f>C176+C163</f>
        <v>680</v>
      </c>
      <c r="D178" s="119">
        <f>D176+D163</f>
        <v>0</v>
      </c>
      <c r="E178" s="117" t="s">
        <v>4</v>
      </c>
      <c r="F178" s="115">
        <f>F176+F163</f>
        <v>550</v>
      </c>
      <c r="G178" s="119">
        <f>G176+G163</f>
        <v>0</v>
      </c>
      <c r="H178" s="114" t="s">
        <v>5</v>
      </c>
      <c r="I178" s="115">
        <f>I176+I163</f>
        <v>3080</v>
      </c>
      <c r="J178" s="119">
        <f>J176+J163</f>
        <v>0</v>
      </c>
      <c r="K178" s="117" t="s">
        <v>6</v>
      </c>
      <c r="L178" s="115">
        <f>L176+L163</f>
        <v>200</v>
      </c>
      <c r="M178" s="119">
        <f>M176+M163</f>
        <v>0</v>
      </c>
      <c r="N178" s="114" t="s">
        <v>7</v>
      </c>
      <c r="O178" s="120">
        <f>O176+O163</f>
        <v>19130</v>
      </c>
      <c r="P178" s="126">
        <f>P176+P163</f>
        <v>0</v>
      </c>
      <c r="Q178" s="181" t="s">
        <v>9</v>
      </c>
      <c r="R178" s="115">
        <f>R176+R163</f>
        <v>2730</v>
      </c>
      <c r="S178" s="119">
        <f>S176+S163</f>
        <v>0</v>
      </c>
      <c r="T178" s="122" t="s">
        <v>8</v>
      </c>
      <c r="U178" s="115">
        <f>U176+U163</f>
        <v>520</v>
      </c>
      <c r="V178" s="119">
        <f>V176+V163</f>
        <v>0</v>
      </c>
      <c r="W178" s="125">
        <f>SUM(U178,O178,L178,I178,F178,C178,R178)</f>
        <v>26890</v>
      </c>
      <c r="X178" s="126">
        <f>SUM(V178,P178,M178,J178,G178,D178,S178)</f>
        <v>0</v>
      </c>
      <c r="Z178" s="127">
        <f>X178</f>
        <v>0</v>
      </c>
    </row>
    <row r="179" spans="1:26" s="88" customFormat="1" ht="21.95" customHeight="1" x14ac:dyDescent="0.15">
      <c r="B179" s="65"/>
      <c r="E179" s="65"/>
      <c r="H179" s="65"/>
      <c r="K179" s="65"/>
      <c r="N179" s="65"/>
      <c r="O179" s="128"/>
      <c r="Q179" s="65"/>
      <c r="T179" s="209"/>
      <c r="U179" s="185"/>
      <c r="V179" s="129"/>
      <c r="W179" s="130"/>
      <c r="X179" s="130"/>
    </row>
    <row r="180" spans="1:26" s="88" customFormat="1" ht="21.95" customHeight="1" x14ac:dyDescent="0.15">
      <c r="B180" s="65" t="s">
        <v>175</v>
      </c>
      <c r="E180" s="65"/>
      <c r="H180" s="65"/>
      <c r="K180" s="65"/>
      <c r="N180" s="65"/>
      <c r="O180" s="128"/>
      <c r="Q180" s="65"/>
      <c r="T180" s="183"/>
      <c r="U180" s="129"/>
      <c r="V180" s="129"/>
      <c r="W180" s="130"/>
      <c r="X180" s="130"/>
      <c r="Z180" s="127"/>
    </row>
    <row r="181" spans="1:26" s="143" customFormat="1" ht="24.95" customHeight="1" x14ac:dyDescent="0.15">
      <c r="A181" s="197"/>
      <c r="B181" s="247"/>
      <c r="C181" s="153"/>
      <c r="D181" s="153"/>
      <c r="E181" s="247"/>
      <c r="F181" s="153"/>
      <c r="G181" s="153"/>
      <c r="H181" s="247"/>
      <c r="I181" s="153"/>
      <c r="J181" s="153"/>
      <c r="K181" s="247"/>
      <c r="L181" s="153"/>
      <c r="M181" s="153"/>
      <c r="N181" s="247"/>
      <c r="O181" s="156"/>
      <c r="P181" s="153"/>
      <c r="Q181" s="247"/>
      <c r="R181" s="153"/>
      <c r="S181" s="153"/>
      <c r="T181" s="247"/>
      <c r="U181" s="153"/>
      <c r="V181" s="153"/>
      <c r="W181" s="157"/>
      <c r="X181" s="156"/>
      <c r="Y181" s="58"/>
    </row>
    <row r="182" spans="1:26" s="143" customFormat="1" ht="24.95" customHeight="1" x14ac:dyDescent="0.15">
      <c r="A182" s="197"/>
      <c r="B182" s="247"/>
      <c r="C182" s="153"/>
      <c r="D182" s="153"/>
      <c r="E182" s="247"/>
      <c r="F182" s="135" t="s">
        <v>182</v>
      </c>
      <c r="G182" s="153"/>
      <c r="H182" s="247"/>
      <c r="I182" s="153"/>
      <c r="J182" s="153"/>
      <c r="K182" s="247"/>
      <c r="L182" s="153"/>
      <c r="M182" s="153"/>
      <c r="N182" s="247"/>
      <c r="O182" s="156"/>
      <c r="P182" s="153"/>
      <c r="Q182" s="247"/>
      <c r="R182" s="153"/>
      <c r="S182" s="153"/>
      <c r="T182" s="247"/>
      <c r="U182" s="153"/>
      <c r="V182" s="153"/>
      <c r="W182" s="157"/>
      <c r="X182" s="156"/>
      <c r="Y182" s="58"/>
    </row>
    <row r="183" spans="1:26" ht="38.25" customHeight="1" thickBot="1" x14ac:dyDescent="0.25">
      <c r="E183" s="390" t="s">
        <v>360</v>
      </c>
      <c r="F183" s="390"/>
      <c r="G183" s="390"/>
      <c r="H183" s="390"/>
      <c r="I183" s="390"/>
      <c r="J183" s="390"/>
      <c r="K183" s="390"/>
      <c r="L183" s="390"/>
      <c r="M183" s="390"/>
      <c r="N183" s="390"/>
      <c r="O183" s="390"/>
      <c r="P183" s="390"/>
      <c r="Q183" s="390"/>
      <c r="R183" s="390"/>
      <c r="S183" s="390"/>
      <c r="T183" s="344"/>
      <c r="U183" s="57"/>
      <c r="V183" s="57"/>
      <c r="W183" s="393" t="s">
        <v>442</v>
      </c>
      <c r="X183" s="393"/>
      <c r="Y183" s="58"/>
    </row>
    <row r="184" spans="1:26" s="65" customFormat="1" ht="23.25" customHeight="1" x14ac:dyDescent="0.15">
      <c r="A184" s="59" t="s">
        <v>0</v>
      </c>
      <c r="B184" s="60"/>
      <c r="C184" s="60"/>
      <c r="D184" s="61"/>
      <c r="E184" s="59" t="s">
        <v>1</v>
      </c>
      <c r="F184" s="60"/>
      <c r="G184" s="61"/>
      <c r="H184" s="59" t="s">
        <v>89</v>
      </c>
      <c r="I184" s="61"/>
      <c r="J184" s="59" t="s">
        <v>204</v>
      </c>
      <c r="K184" s="60"/>
      <c r="L184" s="60"/>
      <c r="M184" s="60"/>
      <c r="N184" s="60"/>
      <c r="O184" s="62"/>
      <c r="P184" s="60"/>
      <c r="Q184" s="60"/>
      <c r="R184" s="60"/>
      <c r="S184" s="61"/>
      <c r="T184" s="59" t="s">
        <v>2</v>
      </c>
      <c r="U184" s="60"/>
      <c r="V184" s="60"/>
      <c r="W184" s="63"/>
      <c r="X184" s="64"/>
      <c r="Y184" s="58"/>
    </row>
    <row r="185" spans="1:26" s="66" customFormat="1" ht="46.5" customHeight="1" thickBot="1" x14ac:dyDescent="0.2">
      <c r="A185" s="381">
        <f>$A$3</f>
        <v>0</v>
      </c>
      <c r="B185" s="382"/>
      <c r="C185" s="382"/>
      <c r="D185" s="383"/>
      <c r="E185" s="394">
        <f>SUM(Z:Z)</f>
        <v>0</v>
      </c>
      <c r="F185" s="395"/>
      <c r="G185" s="396"/>
      <c r="H185" s="397">
        <f>$H$3</f>
        <v>0</v>
      </c>
      <c r="I185" s="398"/>
      <c r="J185" s="397">
        <f>$J$3</f>
        <v>0</v>
      </c>
      <c r="K185" s="399"/>
      <c r="L185" s="399"/>
      <c r="M185" s="399"/>
      <c r="N185" s="399"/>
      <c r="O185" s="399"/>
      <c r="P185" s="399"/>
      <c r="Q185" s="399"/>
      <c r="R185" s="399"/>
      <c r="S185" s="398"/>
      <c r="T185" s="397">
        <f>$T$3</f>
        <v>0</v>
      </c>
      <c r="U185" s="399"/>
      <c r="V185" s="399"/>
      <c r="W185" s="399"/>
      <c r="X185" s="398"/>
      <c r="Y185" s="58"/>
    </row>
    <row r="186" spans="1:26" s="143" customFormat="1" ht="21" customHeight="1" thickBot="1" x14ac:dyDescent="0.2">
      <c r="A186" s="197"/>
      <c r="B186" s="247"/>
      <c r="C186" s="153"/>
      <c r="D186" s="153"/>
      <c r="E186" s="247"/>
      <c r="F186" s="153"/>
      <c r="G186" s="153"/>
      <c r="H186" s="247"/>
      <c r="I186" s="153"/>
      <c r="J186" s="153"/>
      <c r="K186" s="247"/>
      <c r="L186" s="153"/>
      <c r="M186" s="153"/>
      <c r="N186" s="247"/>
      <c r="O186" s="156"/>
      <c r="P186" s="153"/>
      <c r="Q186" s="247"/>
      <c r="R186" s="153"/>
      <c r="S186" s="153"/>
      <c r="T186" s="247"/>
      <c r="U186" s="153"/>
      <c r="V186" s="153"/>
      <c r="W186" s="157"/>
      <c r="X186" s="156"/>
      <c r="Y186" s="58"/>
    </row>
    <row r="187" spans="1:26" s="40" customFormat="1" ht="26.45" customHeight="1" thickBot="1" x14ac:dyDescent="0.2">
      <c r="A187" s="248"/>
      <c r="B187" s="387" t="s">
        <v>90</v>
      </c>
      <c r="C187" s="388"/>
      <c r="D187" s="389"/>
      <c r="E187" s="388" t="s">
        <v>91</v>
      </c>
      <c r="F187" s="388"/>
      <c r="G187" s="388"/>
      <c r="H187" s="387" t="s">
        <v>92</v>
      </c>
      <c r="I187" s="388"/>
      <c r="J187" s="389"/>
      <c r="K187" s="388" t="s">
        <v>93</v>
      </c>
      <c r="L187" s="388"/>
      <c r="M187" s="388"/>
      <c r="N187" s="387" t="s">
        <v>94</v>
      </c>
      <c r="O187" s="388"/>
      <c r="P187" s="389"/>
      <c r="Q187" s="388" t="s">
        <v>95</v>
      </c>
      <c r="R187" s="388"/>
      <c r="S187" s="388"/>
      <c r="T187" s="387" t="s">
        <v>96</v>
      </c>
      <c r="U187" s="388"/>
      <c r="V187" s="388"/>
      <c r="W187" s="400" t="s">
        <v>186</v>
      </c>
      <c r="X187" s="401"/>
      <c r="Y187" s="58"/>
    </row>
    <row r="188" spans="1:26" s="40" customFormat="1" ht="26.45" customHeight="1" thickBot="1" x14ac:dyDescent="0.2">
      <c r="A188" s="384" t="s">
        <v>361</v>
      </c>
      <c r="B188" s="70" t="s">
        <v>104</v>
      </c>
      <c r="C188" s="71" t="s">
        <v>206</v>
      </c>
      <c r="D188" s="72" t="s">
        <v>208</v>
      </c>
      <c r="E188" s="70" t="s">
        <v>104</v>
      </c>
      <c r="F188" s="71" t="s">
        <v>206</v>
      </c>
      <c r="G188" s="73" t="s">
        <v>208</v>
      </c>
      <c r="H188" s="70" t="s">
        <v>104</v>
      </c>
      <c r="I188" s="71" t="s">
        <v>206</v>
      </c>
      <c r="J188" s="72" t="s">
        <v>208</v>
      </c>
      <c r="K188" s="70" t="s">
        <v>104</v>
      </c>
      <c r="L188" s="71" t="s">
        <v>206</v>
      </c>
      <c r="M188" s="73" t="s">
        <v>208</v>
      </c>
      <c r="N188" s="70" t="s">
        <v>104</v>
      </c>
      <c r="O188" s="74" t="s">
        <v>206</v>
      </c>
      <c r="P188" s="72" t="s">
        <v>208</v>
      </c>
      <c r="Q188" s="70" t="s">
        <v>104</v>
      </c>
      <c r="R188" s="71" t="s">
        <v>206</v>
      </c>
      <c r="S188" s="73" t="s">
        <v>208</v>
      </c>
      <c r="T188" s="70" t="s">
        <v>104</v>
      </c>
      <c r="U188" s="71" t="s">
        <v>206</v>
      </c>
      <c r="V188" s="73" t="s">
        <v>208</v>
      </c>
      <c r="W188" s="75" t="s">
        <v>206</v>
      </c>
      <c r="X188" s="76" t="s">
        <v>208</v>
      </c>
      <c r="Y188" s="249"/>
    </row>
    <row r="189" spans="1:26" s="143" customFormat="1" ht="26.45" customHeight="1" x14ac:dyDescent="0.15">
      <c r="A189" s="385"/>
      <c r="B189" s="250" t="s">
        <v>362</v>
      </c>
      <c r="C189" s="159">
        <v>40</v>
      </c>
      <c r="D189" s="160"/>
      <c r="E189" s="250" t="s">
        <v>363</v>
      </c>
      <c r="F189" s="159">
        <v>80</v>
      </c>
      <c r="G189" s="160"/>
      <c r="H189" s="250" t="s">
        <v>364</v>
      </c>
      <c r="I189" s="159">
        <v>70</v>
      </c>
      <c r="J189" s="160"/>
      <c r="K189" s="250" t="s">
        <v>365</v>
      </c>
      <c r="L189" s="159">
        <v>20</v>
      </c>
      <c r="M189" s="163"/>
      <c r="N189" s="250" t="s">
        <v>366</v>
      </c>
      <c r="O189" s="161">
        <v>1330</v>
      </c>
      <c r="P189" s="160"/>
      <c r="Q189" s="250" t="s">
        <v>365</v>
      </c>
      <c r="R189" s="159">
        <v>20</v>
      </c>
      <c r="S189" s="163"/>
      <c r="T189" s="250" t="s">
        <v>365</v>
      </c>
      <c r="U189" s="159">
        <v>40</v>
      </c>
      <c r="V189" s="163"/>
      <c r="W189" s="86"/>
      <c r="X189" s="87"/>
    </row>
    <row r="190" spans="1:26" s="143" customFormat="1" ht="26.45" customHeight="1" x14ac:dyDescent="0.15">
      <c r="A190" s="385"/>
      <c r="B190" s="234" t="s">
        <v>367</v>
      </c>
      <c r="C190" s="90">
        <v>60</v>
      </c>
      <c r="D190" s="91"/>
      <c r="E190" s="234" t="s">
        <v>367</v>
      </c>
      <c r="F190" s="90">
        <v>30</v>
      </c>
      <c r="G190" s="91"/>
      <c r="H190" s="237" t="s">
        <v>368</v>
      </c>
      <c r="I190" s="90">
        <v>150</v>
      </c>
      <c r="J190" s="91"/>
      <c r="K190" s="237" t="s">
        <v>367</v>
      </c>
      <c r="L190" s="90">
        <v>10</v>
      </c>
      <c r="M190" s="93"/>
      <c r="N190" s="234" t="s">
        <v>368</v>
      </c>
      <c r="O190" s="96">
        <v>1510</v>
      </c>
      <c r="P190" s="91"/>
      <c r="Q190" s="237" t="s">
        <v>367</v>
      </c>
      <c r="R190" s="90">
        <v>30</v>
      </c>
      <c r="S190" s="93"/>
      <c r="T190" s="234" t="s">
        <v>367</v>
      </c>
      <c r="U190" s="90">
        <v>20</v>
      </c>
      <c r="V190" s="93"/>
      <c r="W190" s="86"/>
      <c r="X190" s="87"/>
    </row>
    <row r="191" spans="1:26" s="143" customFormat="1" ht="26.45" customHeight="1" x14ac:dyDescent="0.15">
      <c r="A191" s="385"/>
      <c r="B191" s="234" t="s">
        <v>369</v>
      </c>
      <c r="C191" s="90">
        <v>30</v>
      </c>
      <c r="D191" s="91"/>
      <c r="E191" s="234" t="s">
        <v>369</v>
      </c>
      <c r="F191" s="90">
        <v>20</v>
      </c>
      <c r="G191" s="91"/>
      <c r="H191" s="237" t="s">
        <v>370</v>
      </c>
      <c r="I191" s="90">
        <v>220</v>
      </c>
      <c r="J191" s="91"/>
      <c r="K191" s="237" t="s">
        <v>369</v>
      </c>
      <c r="L191" s="90">
        <v>5</v>
      </c>
      <c r="M191" s="93"/>
      <c r="N191" s="234" t="s">
        <v>370</v>
      </c>
      <c r="O191" s="96">
        <v>1020</v>
      </c>
      <c r="P191" s="91"/>
      <c r="Q191" s="237" t="s">
        <v>371</v>
      </c>
      <c r="R191" s="90">
        <v>30</v>
      </c>
      <c r="S191" s="93"/>
      <c r="T191" s="234" t="s">
        <v>369</v>
      </c>
      <c r="U191" s="90">
        <v>15</v>
      </c>
      <c r="V191" s="93"/>
      <c r="W191" s="86"/>
      <c r="X191" s="87"/>
    </row>
    <row r="192" spans="1:26" s="143" customFormat="1" ht="26.45" customHeight="1" x14ac:dyDescent="0.15">
      <c r="A192" s="385"/>
      <c r="B192" s="234" t="s">
        <v>372</v>
      </c>
      <c r="C192" s="90">
        <v>90</v>
      </c>
      <c r="D192" s="91"/>
      <c r="E192" s="234" t="s">
        <v>373</v>
      </c>
      <c r="F192" s="90">
        <v>25</v>
      </c>
      <c r="G192" s="91"/>
      <c r="H192" s="237" t="s">
        <v>374</v>
      </c>
      <c r="I192" s="90">
        <v>150</v>
      </c>
      <c r="J192" s="91"/>
      <c r="K192" s="237" t="s">
        <v>373</v>
      </c>
      <c r="L192" s="90">
        <v>15</v>
      </c>
      <c r="M192" s="93"/>
      <c r="N192" s="234" t="s">
        <v>372</v>
      </c>
      <c r="O192" s="96">
        <v>1570</v>
      </c>
      <c r="P192" s="91"/>
      <c r="Q192" s="237" t="s">
        <v>375</v>
      </c>
      <c r="R192" s="90">
        <v>50</v>
      </c>
      <c r="S192" s="93"/>
      <c r="T192" s="234" t="s">
        <v>373</v>
      </c>
      <c r="U192" s="90">
        <v>35</v>
      </c>
      <c r="V192" s="93"/>
      <c r="W192" s="86"/>
      <c r="X192" s="87"/>
    </row>
    <row r="193" spans="1:25" s="143" customFormat="1" ht="26.45" customHeight="1" x14ac:dyDescent="0.15">
      <c r="A193" s="385"/>
      <c r="B193" s="234" t="s">
        <v>376</v>
      </c>
      <c r="C193" s="90">
        <v>20</v>
      </c>
      <c r="D193" s="91"/>
      <c r="E193" s="234" t="s">
        <v>376</v>
      </c>
      <c r="F193" s="90">
        <v>10</v>
      </c>
      <c r="G193" s="91"/>
      <c r="H193" s="237" t="s">
        <v>377</v>
      </c>
      <c r="I193" s="90">
        <v>50</v>
      </c>
      <c r="J193" s="91"/>
      <c r="K193" s="237" t="s">
        <v>376</v>
      </c>
      <c r="L193" s="90">
        <v>5</v>
      </c>
      <c r="M193" s="93"/>
      <c r="N193" s="234" t="s">
        <v>378</v>
      </c>
      <c r="O193" s="96">
        <v>810</v>
      </c>
      <c r="P193" s="91"/>
      <c r="Q193" s="237" t="s">
        <v>379</v>
      </c>
      <c r="R193" s="90">
        <v>40</v>
      </c>
      <c r="S193" s="93"/>
      <c r="T193" s="234" t="s">
        <v>376</v>
      </c>
      <c r="U193" s="90">
        <v>5</v>
      </c>
      <c r="V193" s="93"/>
      <c r="W193" s="86"/>
      <c r="X193" s="87"/>
    </row>
    <row r="194" spans="1:25" s="143" customFormat="1" ht="26.45" customHeight="1" x14ac:dyDescent="0.15">
      <c r="A194" s="385"/>
      <c r="B194" s="234" t="s">
        <v>380</v>
      </c>
      <c r="C194" s="90">
        <v>70</v>
      </c>
      <c r="D194" s="91"/>
      <c r="E194" s="234" t="s">
        <v>380</v>
      </c>
      <c r="F194" s="90">
        <v>25</v>
      </c>
      <c r="G194" s="91"/>
      <c r="H194" s="237" t="s">
        <v>381</v>
      </c>
      <c r="I194" s="90">
        <v>210</v>
      </c>
      <c r="J194" s="91"/>
      <c r="K194" s="237" t="s">
        <v>380</v>
      </c>
      <c r="L194" s="90">
        <v>20</v>
      </c>
      <c r="M194" s="93"/>
      <c r="N194" s="234" t="s">
        <v>382</v>
      </c>
      <c r="O194" s="96">
        <v>1490</v>
      </c>
      <c r="P194" s="91"/>
      <c r="Q194" s="237" t="s">
        <v>383</v>
      </c>
      <c r="R194" s="90">
        <v>200</v>
      </c>
      <c r="S194" s="93"/>
      <c r="T194" s="236" t="s">
        <v>380</v>
      </c>
      <c r="U194" s="90">
        <v>30</v>
      </c>
      <c r="V194" s="93"/>
      <c r="W194" s="86"/>
      <c r="X194" s="87"/>
    </row>
    <row r="195" spans="1:25" s="143" customFormat="1" ht="26.45" customHeight="1" x14ac:dyDescent="0.15">
      <c r="A195" s="385"/>
      <c r="B195" s="234" t="s">
        <v>384</v>
      </c>
      <c r="C195" s="90">
        <v>25</v>
      </c>
      <c r="D195" s="91"/>
      <c r="E195" s="234" t="s">
        <v>384</v>
      </c>
      <c r="F195" s="90">
        <v>5</v>
      </c>
      <c r="G195" s="91"/>
      <c r="H195" s="237" t="s">
        <v>384</v>
      </c>
      <c r="I195" s="90">
        <v>30</v>
      </c>
      <c r="J195" s="91"/>
      <c r="K195" s="237" t="s">
        <v>384</v>
      </c>
      <c r="L195" s="90">
        <v>15</v>
      </c>
      <c r="M195" s="93"/>
      <c r="N195" s="234" t="s">
        <v>385</v>
      </c>
      <c r="O195" s="96">
        <v>1170</v>
      </c>
      <c r="P195" s="91"/>
      <c r="Q195" s="237" t="s">
        <v>384</v>
      </c>
      <c r="R195" s="90">
        <v>10</v>
      </c>
      <c r="S195" s="93"/>
      <c r="T195" s="236" t="s">
        <v>384</v>
      </c>
      <c r="U195" s="90">
        <v>15</v>
      </c>
      <c r="V195" s="93"/>
      <c r="W195" s="86"/>
      <c r="X195" s="87"/>
    </row>
    <row r="196" spans="1:25" s="143" customFormat="1" ht="26.45" customHeight="1" x14ac:dyDescent="0.15">
      <c r="A196" s="385"/>
      <c r="B196" s="234" t="s">
        <v>386</v>
      </c>
      <c r="C196" s="90">
        <v>10</v>
      </c>
      <c r="D196" s="91"/>
      <c r="E196" s="234" t="s">
        <v>386</v>
      </c>
      <c r="F196" s="90">
        <v>5</v>
      </c>
      <c r="G196" s="91"/>
      <c r="H196" s="237" t="s">
        <v>386</v>
      </c>
      <c r="I196" s="90">
        <v>10</v>
      </c>
      <c r="J196" s="91"/>
      <c r="K196" s="237" t="s">
        <v>386</v>
      </c>
      <c r="L196" s="90">
        <v>5</v>
      </c>
      <c r="M196" s="93"/>
      <c r="N196" s="234" t="s">
        <v>387</v>
      </c>
      <c r="O196" s="391" t="s">
        <v>441</v>
      </c>
      <c r="P196" s="392"/>
      <c r="Q196" s="237" t="s">
        <v>386</v>
      </c>
      <c r="R196" s="391" t="s">
        <v>441</v>
      </c>
      <c r="S196" s="392"/>
      <c r="T196" s="236" t="s">
        <v>386</v>
      </c>
      <c r="U196" s="90">
        <v>5</v>
      </c>
      <c r="V196" s="93"/>
      <c r="W196" s="86"/>
      <c r="X196" s="87"/>
    </row>
    <row r="197" spans="1:25" s="143" customFormat="1" ht="26.45" customHeight="1" thickBot="1" x14ac:dyDescent="0.2">
      <c r="A197" s="385"/>
      <c r="B197" s="251"/>
      <c r="C197" s="167"/>
      <c r="D197" s="168"/>
      <c r="E197" s="252"/>
      <c r="F197" s="253"/>
      <c r="G197" s="254"/>
      <c r="H197" s="255"/>
      <c r="I197" s="167"/>
      <c r="J197" s="168"/>
      <c r="K197" s="255"/>
      <c r="L197" s="167"/>
      <c r="M197" s="218"/>
      <c r="N197" s="103"/>
      <c r="O197" s="170"/>
      <c r="P197" s="168"/>
      <c r="Q197" s="255"/>
      <c r="R197" s="167"/>
      <c r="S197" s="218"/>
      <c r="T197" s="220"/>
      <c r="U197" s="167"/>
      <c r="V197" s="218"/>
      <c r="W197" s="86"/>
      <c r="X197" s="87"/>
    </row>
    <row r="198" spans="1:25" s="143" customFormat="1" ht="26.45" customHeight="1" thickBot="1" x14ac:dyDescent="0.2">
      <c r="A198" s="386"/>
      <c r="B198" s="242" t="s">
        <v>46</v>
      </c>
      <c r="C198" s="115">
        <f>SUM(C189:C197)</f>
        <v>345</v>
      </c>
      <c r="D198" s="119">
        <f>SUM(D189:D197)</f>
        <v>0</v>
      </c>
      <c r="E198" s="242" t="s">
        <v>46</v>
      </c>
      <c r="F198" s="115">
        <f>SUM(F189:F197)</f>
        <v>200</v>
      </c>
      <c r="G198" s="119">
        <f>SUM(G189:G197)</f>
        <v>0</v>
      </c>
      <c r="H198" s="242" t="s">
        <v>46</v>
      </c>
      <c r="I198" s="115">
        <f>SUM(I189:I197)</f>
        <v>890</v>
      </c>
      <c r="J198" s="119">
        <f>SUM(J189:J197)</f>
        <v>0</v>
      </c>
      <c r="K198" s="242" t="s">
        <v>46</v>
      </c>
      <c r="L198" s="115">
        <f>SUM(L189:L197)</f>
        <v>95</v>
      </c>
      <c r="M198" s="119">
        <f>SUM(M189:M197)</f>
        <v>0</v>
      </c>
      <c r="N198" s="242" t="s">
        <v>46</v>
      </c>
      <c r="O198" s="120">
        <f>SUM(O189:O197)</f>
        <v>8900</v>
      </c>
      <c r="P198" s="126">
        <f>SUM(P189:P197)</f>
        <v>0</v>
      </c>
      <c r="Q198" s="242" t="s">
        <v>46</v>
      </c>
      <c r="R198" s="115">
        <f>SUM(R189:R197)</f>
        <v>380</v>
      </c>
      <c r="S198" s="119">
        <f>SUM(S189:S197)</f>
        <v>0</v>
      </c>
      <c r="T198" s="242" t="s">
        <v>46</v>
      </c>
      <c r="U198" s="115">
        <f>SUM(U189:U197)</f>
        <v>165</v>
      </c>
      <c r="V198" s="118">
        <f>SUM(V189:V197)</f>
        <v>0</v>
      </c>
      <c r="W198" s="125">
        <f>SUM(U198,O198,L198,I198,F198,C198,R198)</f>
        <v>10975</v>
      </c>
      <c r="X198" s="126">
        <f>SUM(V198,P198,M198,J198,G198,D198,S198)</f>
        <v>0</v>
      </c>
    </row>
    <row r="199" spans="1:25" s="143" customFormat="1" ht="21.75" customHeight="1" thickBot="1" x14ac:dyDescent="0.2">
      <c r="A199" s="221"/>
      <c r="B199" s="256"/>
      <c r="C199" s="257"/>
      <c r="D199" s="257"/>
      <c r="E199" s="183"/>
      <c r="F199" s="223"/>
      <c r="G199" s="223"/>
      <c r="H199" s="258"/>
      <c r="I199" s="257"/>
      <c r="J199" s="257"/>
      <c r="K199" s="259"/>
      <c r="L199" s="223"/>
      <c r="M199" s="223"/>
      <c r="N199" s="260"/>
      <c r="O199" s="261"/>
      <c r="P199" s="257"/>
      <c r="Q199" s="183"/>
      <c r="R199" s="223"/>
      <c r="S199" s="223"/>
      <c r="T199" s="258"/>
      <c r="U199" s="257"/>
      <c r="V199" s="257"/>
      <c r="W199" s="262"/>
      <c r="X199" s="224"/>
    </row>
    <row r="200" spans="1:25" s="40" customFormat="1" ht="26.45" customHeight="1" thickBot="1" x14ac:dyDescent="0.2">
      <c r="A200" s="248"/>
      <c r="B200" s="387" t="s">
        <v>90</v>
      </c>
      <c r="C200" s="388"/>
      <c r="D200" s="389"/>
      <c r="E200" s="388" t="s">
        <v>91</v>
      </c>
      <c r="F200" s="388"/>
      <c r="G200" s="388"/>
      <c r="H200" s="387" t="s">
        <v>92</v>
      </c>
      <c r="I200" s="388"/>
      <c r="J200" s="389"/>
      <c r="K200" s="388" t="s">
        <v>93</v>
      </c>
      <c r="L200" s="388"/>
      <c r="M200" s="388"/>
      <c r="N200" s="387" t="s">
        <v>94</v>
      </c>
      <c r="O200" s="388"/>
      <c r="P200" s="389"/>
      <c r="Q200" s="388" t="s">
        <v>95</v>
      </c>
      <c r="R200" s="388"/>
      <c r="S200" s="388"/>
      <c r="T200" s="387" t="s">
        <v>96</v>
      </c>
      <c r="U200" s="388"/>
      <c r="V200" s="388"/>
      <c r="W200" s="400" t="s">
        <v>186</v>
      </c>
      <c r="X200" s="401"/>
      <c r="Y200" s="58"/>
    </row>
    <row r="201" spans="1:25" s="40" customFormat="1" ht="26.45" customHeight="1" thickBot="1" x14ac:dyDescent="0.2">
      <c r="A201" s="384" t="s">
        <v>388</v>
      </c>
      <c r="B201" s="70" t="s">
        <v>104</v>
      </c>
      <c r="C201" s="71" t="s">
        <v>206</v>
      </c>
      <c r="D201" s="72" t="s">
        <v>208</v>
      </c>
      <c r="E201" s="70" t="s">
        <v>104</v>
      </c>
      <c r="F201" s="71" t="s">
        <v>206</v>
      </c>
      <c r="G201" s="73" t="s">
        <v>208</v>
      </c>
      <c r="H201" s="70" t="s">
        <v>104</v>
      </c>
      <c r="I201" s="71" t="s">
        <v>206</v>
      </c>
      <c r="J201" s="72" t="s">
        <v>208</v>
      </c>
      <c r="K201" s="70" t="s">
        <v>104</v>
      </c>
      <c r="L201" s="71" t="s">
        <v>206</v>
      </c>
      <c r="M201" s="73" t="s">
        <v>208</v>
      </c>
      <c r="N201" s="70" t="s">
        <v>104</v>
      </c>
      <c r="O201" s="74" t="s">
        <v>206</v>
      </c>
      <c r="P201" s="72" t="s">
        <v>208</v>
      </c>
      <c r="Q201" s="70" t="s">
        <v>104</v>
      </c>
      <c r="R201" s="71" t="s">
        <v>206</v>
      </c>
      <c r="S201" s="73" t="s">
        <v>208</v>
      </c>
      <c r="T201" s="70" t="s">
        <v>104</v>
      </c>
      <c r="U201" s="71" t="s">
        <v>206</v>
      </c>
      <c r="V201" s="73" t="s">
        <v>208</v>
      </c>
      <c r="W201" s="75" t="s">
        <v>206</v>
      </c>
      <c r="X201" s="76" t="s">
        <v>208</v>
      </c>
      <c r="Y201" s="249"/>
    </row>
    <row r="202" spans="1:25" s="143" customFormat="1" ht="26.45" customHeight="1" x14ac:dyDescent="0.15">
      <c r="A202" s="385"/>
      <c r="B202" s="250" t="s">
        <v>389</v>
      </c>
      <c r="C202" s="159">
        <v>20</v>
      </c>
      <c r="D202" s="160"/>
      <c r="E202" s="263" t="s">
        <v>389</v>
      </c>
      <c r="F202" s="159">
        <v>15</v>
      </c>
      <c r="G202" s="163"/>
      <c r="H202" s="250" t="s">
        <v>389</v>
      </c>
      <c r="I202" s="159">
        <v>20</v>
      </c>
      <c r="J202" s="160"/>
      <c r="K202" s="263" t="s">
        <v>389</v>
      </c>
      <c r="L202" s="159">
        <v>5</v>
      </c>
      <c r="M202" s="163"/>
      <c r="N202" s="250" t="s">
        <v>390</v>
      </c>
      <c r="O202" s="161">
        <v>770</v>
      </c>
      <c r="P202" s="160"/>
      <c r="Q202" s="263" t="s">
        <v>391</v>
      </c>
      <c r="R202" s="159">
        <v>70</v>
      </c>
      <c r="S202" s="163"/>
      <c r="T202" s="250" t="s">
        <v>389</v>
      </c>
      <c r="U202" s="159">
        <v>10</v>
      </c>
      <c r="V202" s="163"/>
      <c r="W202" s="86"/>
      <c r="X202" s="87"/>
    </row>
    <row r="203" spans="1:25" s="143" customFormat="1" ht="26.45" customHeight="1" x14ac:dyDescent="0.15">
      <c r="A203" s="385"/>
      <c r="B203" s="234" t="s">
        <v>392</v>
      </c>
      <c r="C203" s="90">
        <v>25</v>
      </c>
      <c r="D203" s="91"/>
      <c r="E203" s="237" t="s">
        <v>393</v>
      </c>
      <c r="F203" s="90">
        <v>10</v>
      </c>
      <c r="G203" s="93"/>
      <c r="H203" s="234" t="s">
        <v>394</v>
      </c>
      <c r="I203" s="90">
        <v>130</v>
      </c>
      <c r="J203" s="91"/>
      <c r="K203" s="237" t="s">
        <v>393</v>
      </c>
      <c r="L203" s="90">
        <v>5</v>
      </c>
      <c r="M203" s="93"/>
      <c r="N203" s="234" t="s">
        <v>392</v>
      </c>
      <c r="O203" s="96">
        <v>600</v>
      </c>
      <c r="P203" s="91"/>
      <c r="Q203" s="237" t="s">
        <v>393</v>
      </c>
      <c r="R203" s="264" t="s">
        <v>417</v>
      </c>
      <c r="S203" s="93"/>
      <c r="T203" s="234" t="s">
        <v>393</v>
      </c>
      <c r="U203" s="90">
        <v>10</v>
      </c>
      <c r="V203" s="93"/>
      <c r="W203" s="86"/>
      <c r="X203" s="87"/>
    </row>
    <row r="204" spans="1:25" s="143" customFormat="1" ht="26.45" customHeight="1" x14ac:dyDescent="0.15">
      <c r="A204" s="385"/>
      <c r="B204" s="234" t="s">
        <v>395</v>
      </c>
      <c r="C204" s="90">
        <v>10</v>
      </c>
      <c r="D204" s="91"/>
      <c r="E204" s="237" t="s">
        <v>395</v>
      </c>
      <c r="F204" s="90">
        <v>5</v>
      </c>
      <c r="G204" s="93"/>
      <c r="H204" s="234" t="s">
        <v>396</v>
      </c>
      <c r="I204" s="90">
        <v>90</v>
      </c>
      <c r="J204" s="91"/>
      <c r="K204" s="237" t="s">
        <v>395</v>
      </c>
      <c r="L204" s="90">
        <v>10</v>
      </c>
      <c r="M204" s="93"/>
      <c r="N204" s="234" t="s">
        <v>397</v>
      </c>
      <c r="O204" s="96">
        <v>280</v>
      </c>
      <c r="P204" s="91"/>
      <c r="Q204" s="237" t="s">
        <v>398</v>
      </c>
      <c r="R204" s="90">
        <v>100</v>
      </c>
      <c r="S204" s="93"/>
      <c r="T204" s="234" t="s">
        <v>395</v>
      </c>
      <c r="U204" s="90">
        <v>5</v>
      </c>
      <c r="V204" s="93"/>
      <c r="W204" s="86"/>
      <c r="X204" s="87"/>
    </row>
    <row r="205" spans="1:25" s="143" customFormat="1" ht="26.45" customHeight="1" x14ac:dyDescent="0.15">
      <c r="A205" s="385"/>
      <c r="B205" s="234" t="s">
        <v>399</v>
      </c>
      <c r="C205" s="90">
        <v>5</v>
      </c>
      <c r="D205" s="91"/>
      <c r="E205" s="237" t="s">
        <v>399</v>
      </c>
      <c r="F205" s="90">
        <v>5</v>
      </c>
      <c r="G205" s="93"/>
      <c r="H205" s="234" t="s">
        <v>400</v>
      </c>
      <c r="I205" s="90">
        <v>120</v>
      </c>
      <c r="J205" s="91"/>
      <c r="K205" s="237" t="s">
        <v>399</v>
      </c>
      <c r="L205" s="90">
        <v>5</v>
      </c>
      <c r="M205" s="93"/>
      <c r="N205" s="234" t="s">
        <v>400</v>
      </c>
      <c r="O205" s="96">
        <v>240</v>
      </c>
      <c r="P205" s="91"/>
      <c r="Q205" s="237" t="s">
        <v>401</v>
      </c>
      <c r="R205" s="90">
        <v>40</v>
      </c>
      <c r="S205" s="93"/>
      <c r="T205" s="234" t="s">
        <v>399</v>
      </c>
      <c r="U205" s="90">
        <v>10</v>
      </c>
      <c r="V205" s="93"/>
      <c r="W205" s="86"/>
      <c r="X205" s="87"/>
    </row>
    <row r="206" spans="1:25" s="143" customFormat="1" ht="26.45" customHeight="1" x14ac:dyDescent="0.15">
      <c r="A206" s="385"/>
      <c r="B206" s="234" t="s">
        <v>402</v>
      </c>
      <c r="C206" s="90">
        <v>10</v>
      </c>
      <c r="D206" s="91"/>
      <c r="E206" s="237" t="s">
        <v>402</v>
      </c>
      <c r="F206" s="90">
        <v>10</v>
      </c>
      <c r="G206" s="93"/>
      <c r="H206" s="234" t="s">
        <v>403</v>
      </c>
      <c r="I206" s="90"/>
      <c r="J206" s="91"/>
      <c r="K206" s="237" t="s">
        <v>402</v>
      </c>
      <c r="L206" s="90">
        <v>5</v>
      </c>
      <c r="M206" s="93"/>
      <c r="N206" s="234" t="s">
        <v>404</v>
      </c>
      <c r="O206" s="96">
        <v>110</v>
      </c>
      <c r="P206" s="91"/>
      <c r="Q206" s="234" t="s">
        <v>403</v>
      </c>
      <c r="R206" s="90"/>
      <c r="S206" s="91"/>
      <c r="T206" s="234" t="s">
        <v>402</v>
      </c>
      <c r="U206" s="90">
        <v>5</v>
      </c>
      <c r="V206" s="93"/>
      <c r="W206" s="86"/>
      <c r="X206" s="87"/>
    </row>
    <row r="207" spans="1:25" s="143" customFormat="1" ht="26.45" customHeight="1" x14ac:dyDescent="0.15">
      <c r="A207" s="385"/>
      <c r="B207" s="234" t="s">
        <v>405</v>
      </c>
      <c r="C207" s="90">
        <v>10</v>
      </c>
      <c r="D207" s="91"/>
      <c r="E207" s="237" t="s">
        <v>405</v>
      </c>
      <c r="F207" s="90">
        <v>5</v>
      </c>
      <c r="G207" s="93"/>
      <c r="H207" s="234" t="s">
        <v>406</v>
      </c>
      <c r="I207" s="90">
        <v>40</v>
      </c>
      <c r="J207" s="91"/>
      <c r="K207" s="237" t="s">
        <v>405</v>
      </c>
      <c r="L207" s="90">
        <v>5</v>
      </c>
      <c r="M207" s="93"/>
      <c r="N207" s="234" t="s">
        <v>407</v>
      </c>
      <c r="O207" s="96">
        <v>200</v>
      </c>
      <c r="P207" s="91"/>
      <c r="Q207" s="237"/>
      <c r="R207" s="90"/>
      <c r="S207" s="93"/>
      <c r="T207" s="234" t="s">
        <v>405</v>
      </c>
      <c r="U207" s="90">
        <v>5</v>
      </c>
      <c r="V207" s="93"/>
      <c r="W207" s="86"/>
      <c r="X207" s="87"/>
    </row>
    <row r="208" spans="1:25" s="143" customFormat="1" ht="26.45" customHeight="1" x14ac:dyDescent="0.15">
      <c r="A208" s="385"/>
      <c r="B208" s="234" t="s">
        <v>408</v>
      </c>
      <c r="C208" s="90">
        <v>5</v>
      </c>
      <c r="D208" s="91"/>
      <c r="E208" s="237" t="s">
        <v>408</v>
      </c>
      <c r="F208" s="90">
        <v>5</v>
      </c>
      <c r="G208" s="93"/>
      <c r="H208" s="234" t="s">
        <v>408</v>
      </c>
      <c r="I208" s="90">
        <v>10</v>
      </c>
      <c r="J208" s="91"/>
      <c r="K208" s="237" t="s">
        <v>408</v>
      </c>
      <c r="L208" s="90">
        <v>5</v>
      </c>
      <c r="M208" s="93"/>
      <c r="N208" s="234" t="s">
        <v>409</v>
      </c>
      <c r="O208" s="96">
        <v>170</v>
      </c>
      <c r="P208" s="91"/>
      <c r="Q208" s="237" t="s">
        <v>408</v>
      </c>
      <c r="R208" s="90">
        <v>10</v>
      </c>
      <c r="S208" s="93"/>
      <c r="T208" s="236"/>
      <c r="U208" s="90"/>
      <c r="V208" s="93"/>
      <c r="W208" s="86"/>
      <c r="X208" s="87"/>
    </row>
    <row r="209" spans="1:26" s="143" customFormat="1" ht="26.45" customHeight="1" x14ac:dyDescent="0.15">
      <c r="A209" s="385"/>
      <c r="B209" s="234" t="s">
        <v>410</v>
      </c>
      <c r="C209" s="90">
        <v>5</v>
      </c>
      <c r="D209" s="91"/>
      <c r="E209" s="234" t="s">
        <v>410</v>
      </c>
      <c r="F209" s="90"/>
      <c r="G209" s="91"/>
      <c r="H209" s="234" t="s">
        <v>410</v>
      </c>
      <c r="I209" s="90"/>
      <c r="J209" s="91"/>
      <c r="K209" s="92"/>
      <c r="L209" s="90"/>
      <c r="M209" s="93"/>
      <c r="N209" s="234" t="s">
        <v>411</v>
      </c>
      <c r="O209" s="96">
        <v>170</v>
      </c>
      <c r="P209" s="91"/>
      <c r="Q209" s="234" t="s">
        <v>410</v>
      </c>
      <c r="R209" s="90">
        <v>20</v>
      </c>
      <c r="S209" s="93"/>
      <c r="T209" s="236"/>
      <c r="U209" s="90"/>
      <c r="V209" s="93"/>
      <c r="W209" s="86"/>
      <c r="X209" s="87"/>
    </row>
    <row r="210" spans="1:26" s="143" customFormat="1" ht="26.45" customHeight="1" x14ac:dyDescent="0.15">
      <c r="A210" s="385"/>
      <c r="B210" s="234" t="s">
        <v>412</v>
      </c>
      <c r="C210" s="90"/>
      <c r="D210" s="91"/>
      <c r="E210" s="234" t="s">
        <v>413</v>
      </c>
      <c r="F210" s="90"/>
      <c r="G210" s="91"/>
      <c r="H210" s="234" t="s">
        <v>413</v>
      </c>
      <c r="I210" s="90"/>
      <c r="J210" s="91"/>
      <c r="K210" s="234" t="s">
        <v>413</v>
      </c>
      <c r="L210" s="90"/>
      <c r="M210" s="91"/>
      <c r="N210" s="234"/>
      <c r="O210" s="96"/>
      <c r="P210" s="91"/>
      <c r="Q210" s="265"/>
      <c r="R210" s="90"/>
      <c r="S210" s="93"/>
      <c r="T210" s="236"/>
      <c r="U210" s="90"/>
      <c r="V210" s="93"/>
      <c r="W210" s="86"/>
      <c r="X210" s="87"/>
    </row>
    <row r="211" spans="1:26" s="143" customFormat="1" ht="26.45" customHeight="1" x14ac:dyDescent="0.15">
      <c r="A211" s="385"/>
      <c r="B211" s="234" t="s">
        <v>414</v>
      </c>
      <c r="C211" s="90">
        <v>15</v>
      </c>
      <c r="D211" s="91"/>
      <c r="E211" s="237" t="s">
        <v>414</v>
      </c>
      <c r="F211" s="90">
        <v>5</v>
      </c>
      <c r="G211" s="93"/>
      <c r="H211" s="234" t="s">
        <v>415</v>
      </c>
      <c r="I211" s="90">
        <v>180</v>
      </c>
      <c r="J211" s="91"/>
      <c r="K211" s="237" t="s">
        <v>414</v>
      </c>
      <c r="L211" s="90">
        <v>5</v>
      </c>
      <c r="M211" s="93"/>
      <c r="N211" s="234" t="s">
        <v>415</v>
      </c>
      <c r="O211" s="96">
        <v>380</v>
      </c>
      <c r="P211" s="91"/>
      <c r="Q211" s="237" t="s">
        <v>414</v>
      </c>
      <c r="R211" s="90">
        <v>30</v>
      </c>
      <c r="S211" s="93"/>
      <c r="T211" s="234" t="s">
        <v>414</v>
      </c>
      <c r="U211" s="90">
        <v>5</v>
      </c>
      <c r="V211" s="93"/>
      <c r="W211" s="86"/>
      <c r="X211" s="87"/>
    </row>
    <row r="212" spans="1:26" s="143" customFormat="1" ht="26.45" customHeight="1" thickBot="1" x14ac:dyDescent="0.2">
      <c r="A212" s="385"/>
      <c r="B212" s="238"/>
      <c r="C212" s="167"/>
      <c r="D212" s="168"/>
      <c r="E212" s="239"/>
      <c r="F212" s="167"/>
      <c r="G212" s="218"/>
      <c r="H212" s="240"/>
      <c r="I212" s="167"/>
      <c r="J212" s="168"/>
      <c r="K212" s="241"/>
      <c r="L212" s="167"/>
      <c r="M212" s="218"/>
      <c r="N212" s="238"/>
      <c r="O212" s="170"/>
      <c r="P212" s="168"/>
      <c r="Q212" s="241"/>
      <c r="R212" s="167"/>
      <c r="S212" s="218"/>
      <c r="T212" s="240"/>
      <c r="U212" s="167"/>
      <c r="V212" s="218"/>
      <c r="W212" s="86"/>
      <c r="X212" s="87"/>
    </row>
    <row r="213" spans="1:26" s="143" customFormat="1" ht="26.45" customHeight="1" thickBot="1" x14ac:dyDescent="0.2">
      <c r="A213" s="386"/>
      <c r="B213" s="205" t="s">
        <v>46</v>
      </c>
      <c r="C213" s="115">
        <f>SUM(C202:C212)</f>
        <v>105</v>
      </c>
      <c r="D213" s="115">
        <f>SUM(D202:D212)</f>
        <v>0</v>
      </c>
      <c r="E213" s="205" t="s">
        <v>46</v>
      </c>
      <c r="F213" s="115">
        <f>SUM(F202:F212)</f>
        <v>60</v>
      </c>
      <c r="G213" s="115">
        <f>SUM(G202:G212)</f>
        <v>0</v>
      </c>
      <c r="H213" s="205" t="s">
        <v>46</v>
      </c>
      <c r="I213" s="115">
        <f>SUM(I202:I212)</f>
        <v>590</v>
      </c>
      <c r="J213" s="115">
        <f>SUM(J202:J212)</f>
        <v>0</v>
      </c>
      <c r="K213" s="205" t="s">
        <v>46</v>
      </c>
      <c r="L213" s="115">
        <f>SUM(L202:L212)</f>
        <v>45</v>
      </c>
      <c r="M213" s="115">
        <f>SUM(M202:M212)</f>
        <v>0</v>
      </c>
      <c r="N213" s="205" t="s">
        <v>46</v>
      </c>
      <c r="O213" s="120">
        <f>SUM(O202:O212)</f>
        <v>2920</v>
      </c>
      <c r="P213" s="115">
        <f>SUM(P202:P212)</f>
        <v>0</v>
      </c>
      <c r="Q213" s="205" t="s">
        <v>46</v>
      </c>
      <c r="R213" s="115">
        <f>SUM(R202:R212)</f>
        <v>270</v>
      </c>
      <c r="S213" s="115">
        <f>SUM(S202:S212)</f>
        <v>0</v>
      </c>
      <c r="T213" s="205" t="s">
        <v>46</v>
      </c>
      <c r="U213" s="115">
        <f>SUM(U202:U212)</f>
        <v>50</v>
      </c>
      <c r="V213" s="118">
        <f>SUM(V202:V212)</f>
        <v>0</v>
      </c>
      <c r="W213" s="125">
        <f>SUM(U213,O213,L213,I213,F213,C213,R213)</f>
        <v>4040</v>
      </c>
      <c r="X213" s="126">
        <f>SUM(V213,P213,M213,J213,G213,D213,S213)</f>
        <v>0</v>
      </c>
    </row>
    <row r="214" spans="1:26" s="143" customFormat="1" ht="24.95" customHeight="1" thickBot="1" x14ac:dyDescent="0.2">
      <c r="A214" s="176"/>
      <c r="B214" s="266"/>
      <c r="C214" s="257"/>
      <c r="D214" s="257"/>
      <c r="E214" s="266"/>
      <c r="F214" s="257"/>
      <c r="G214" s="257"/>
      <c r="H214" s="266"/>
      <c r="I214" s="257"/>
      <c r="J214" s="257"/>
      <c r="K214" s="266"/>
      <c r="L214" s="257"/>
      <c r="M214" s="257"/>
      <c r="N214" s="266"/>
      <c r="O214" s="261"/>
      <c r="P214" s="257"/>
      <c r="Q214" s="266"/>
      <c r="R214" s="257"/>
      <c r="S214" s="257"/>
      <c r="T214" s="266"/>
      <c r="U214" s="257"/>
      <c r="V214" s="257"/>
      <c r="W214" s="262"/>
      <c r="X214" s="224"/>
    </row>
    <row r="215" spans="1:26" s="143" customFormat="1" ht="26.45" customHeight="1" thickBot="1" x14ac:dyDescent="0.2">
      <c r="A215" s="267"/>
      <c r="B215" s="114" t="s">
        <v>3</v>
      </c>
      <c r="C215" s="115">
        <f>C213+C198</f>
        <v>450</v>
      </c>
      <c r="D215" s="119">
        <f>D213+D198</f>
        <v>0</v>
      </c>
      <c r="E215" s="117" t="s">
        <v>4</v>
      </c>
      <c r="F215" s="115">
        <f>F213+F198</f>
        <v>260</v>
      </c>
      <c r="G215" s="119">
        <f>G213+G198</f>
        <v>0</v>
      </c>
      <c r="H215" s="114" t="s">
        <v>5</v>
      </c>
      <c r="I215" s="115">
        <f>I213+I198</f>
        <v>1480</v>
      </c>
      <c r="J215" s="119">
        <f>J213+J198</f>
        <v>0</v>
      </c>
      <c r="K215" s="117" t="s">
        <v>6</v>
      </c>
      <c r="L215" s="115">
        <f>L213+L198</f>
        <v>140</v>
      </c>
      <c r="M215" s="119">
        <f>M213+M198</f>
        <v>0</v>
      </c>
      <c r="N215" s="114" t="s">
        <v>7</v>
      </c>
      <c r="O215" s="120">
        <f>O213+O198</f>
        <v>11820</v>
      </c>
      <c r="P215" s="126">
        <f>P213+P198</f>
        <v>0</v>
      </c>
      <c r="Q215" s="181" t="s">
        <v>9</v>
      </c>
      <c r="R215" s="115">
        <f>R213+R198</f>
        <v>650</v>
      </c>
      <c r="S215" s="119">
        <f>S213+S198</f>
        <v>0</v>
      </c>
      <c r="T215" s="122" t="s">
        <v>8</v>
      </c>
      <c r="U215" s="115">
        <f>U213+U198</f>
        <v>215</v>
      </c>
      <c r="V215" s="119">
        <f>V213+V198</f>
        <v>0</v>
      </c>
      <c r="W215" s="125">
        <f>SUM(U215,O215,L215,I215,F215,C215,R215)</f>
        <v>15015</v>
      </c>
      <c r="X215" s="126">
        <f>SUM(V215,P215,M215,J215,G215,D215,S215)</f>
        <v>0</v>
      </c>
      <c r="Z215" s="182">
        <f>X215</f>
        <v>0</v>
      </c>
    </row>
    <row r="216" spans="1:26" s="143" customFormat="1" ht="21.95" customHeight="1" x14ac:dyDescent="0.15">
      <c r="B216" s="183"/>
      <c r="E216" s="183"/>
      <c r="H216" s="183"/>
      <c r="K216" s="183"/>
      <c r="N216" s="183"/>
      <c r="O216" s="184"/>
      <c r="Q216" s="183"/>
      <c r="T216" s="209"/>
      <c r="U216" s="185"/>
      <c r="V216" s="129"/>
      <c r="W216" s="130"/>
      <c r="X216" s="130"/>
      <c r="Z216" s="182"/>
    </row>
    <row r="217" spans="1:26" s="143" customFormat="1" ht="21.95" customHeight="1" x14ac:dyDescent="0.15">
      <c r="B217" s="65" t="s">
        <v>416</v>
      </c>
      <c r="C217" s="88"/>
      <c r="D217" s="88"/>
      <c r="E217" s="65"/>
      <c r="F217" s="88"/>
      <c r="G217" s="88"/>
      <c r="H217" s="65"/>
      <c r="I217" s="88"/>
      <c r="J217" s="88"/>
      <c r="K217" s="183"/>
      <c r="N217" s="183"/>
      <c r="O217" s="184"/>
      <c r="Q217" s="183"/>
      <c r="T217" s="183"/>
      <c r="U217" s="129"/>
      <c r="V217" s="129"/>
      <c r="W217" s="130"/>
      <c r="X217" s="130"/>
      <c r="Z217" s="182"/>
    </row>
    <row r="218" spans="1:26" s="143" customFormat="1" ht="21.95" customHeight="1" x14ac:dyDescent="0.15">
      <c r="B218" s="183"/>
      <c r="E218" s="183"/>
      <c r="H218" s="183"/>
      <c r="K218" s="183"/>
      <c r="N218" s="183"/>
      <c r="O218" s="184"/>
      <c r="Q218" s="183"/>
      <c r="T218" s="268"/>
      <c r="U218" s="269"/>
      <c r="V218" s="269"/>
      <c r="W218" s="187"/>
      <c r="X218" s="270"/>
      <c r="Z218" s="182"/>
    </row>
    <row r="219" spans="1:26" s="143" customFormat="1" ht="21.75" customHeight="1" x14ac:dyDescent="0.15">
      <c r="B219" s="183"/>
      <c r="E219" s="183"/>
      <c r="F219" s="135" t="s">
        <v>182</v>
      </c>
      <c r="H219" s="183"/>
      <c r="K219" s="183"/>
      <c r="N219" s="183"/>
      <c r="O219" s="184"/>
      <c r="Q219" s="183"/>
      <c r="T219" s="268"/>
      <c r="U219" s="269"/>
      <c r="V219" s="269"/>
      <c r="W219" s="187"/>
      <c r="X219" s="270"/>
      <c r="Z219" s="182"/>
    </row>
    <row r="220" spans="1:26" s="143" customFormat="1" ht="38.25" customHeight="1" thickBot="1" x14ac:dyDescent="0.25">
      <c r="A220" s="56"/>
      <c r="B220" s="4"/>
      <c r="C220" s="56"/>
      <c r="D220" s="56"/>
      <c r="E220" s="390" t="s">
        <v>187</v>
      </c>
      <c r="F220" s="390"/>
      <c r="G220" s="390"/>
      <c r="H220" s="390"/>
      <c r="I220" s="390"/>
      <c r="J220" s="390"/>
      <c r="K220" s="390"/>
      <c r="L220" s="390"/>
      <c r="M220" s="390"/>
      <c r="N220" s="390"/>
      <c r="O220" s="390"/>
      <c r="P220" s="390"/>
      <c r="Q220" s="390"/>
      <c r="R220" s="390"/>
      <c r="S220" s="390"/>
      <c r="T220" s="344"/>
      <c r="U220" s="57"/>
      <c r="V220" s="57"/>
      <c r="W220" s="393" t="s">
        <v>442</v>
      </c>
      <c r="X220" s="393"/>
      <c r="Y220" s="402" t="s">
        <v>70</v>
      </c>
    </row>
    <row r="221" spans="1:26" s="65" customFormat="1" ht="23.25" customHeight="1" x14ac:dyDescent="0.15">
      <c r="A221" s="59" t="s">
        <v>0</v>
      </c>
      <c r="B221" s="60"/>
      <c r="C221" s="60"/>
      <c r="D221" s="61"/>
      <c r="E221" s="59" t="s">
        <v>1</v>
      </c>
      <c r="F221" s="60"/>
      <c r="G221" s="61"/>
      <c r="H221" s="59" t="s">
        <v>89</v>
      </c>
      <c r="I221" s="61"/>
      <c r="J221" s="59" t="s">
        <v>204</v>
      </c>
      <c r="K221" s="60"/>
      <c r="L221" s="60"/>
      <c r="M221" s="60"/>
      <c r="N221" s="60"/>
      <c r="O221" s="62"/>
      <c r="P221" s="60"/>
      <c r="Q221" s="60"/>
      <c r="R221" s="60"/>
      <c r="S221" s="61"/>
      <c r="T221" s="59" t="s">
        <v>2</v>
      </c>
      <c r="U221" s="60"/>
      <c r="V221" s="60"/>
      <c r="W221" s="63"/>
      <c r="X221" s="64"/>
      <c r="Y221" s="407"/>
    </row>
    <row r="222" spans="1:26" s="66" customFormat="1" ht="46.5" customHeight="1" thickBot="1" x14ac:dyDescent="0.2">
      <c r="A222" s="381">
        <f>$A$3</f>
        <v>0</v>
      </c>
      <c r="B222" s="382"/>
      <c r="C222" s="382"/>
      <c r="D222" s="383"/>
      <c r="E222" s="394">
        <f>SUM(Z:Z)</f>
        <v>0</v>
      </c>
      <c r="F222" s="395"/>
      <c r="G222" s="396"/>
      <c r="H222" s="397">
        <f>$H$3</f>
        <v>0</v>
      </c>
      <c r="I222" s="398"/>
      <c r="J222" s="397">
        <f>$J$3</f>
        <v>0</v>
      </c>
      <c r="K222" s="399"/>
      <c r="L222" s="399"/>
      <c r="M222" s="399"/>
      <c r="N222" s="399"/>
      <c r="O222" s="399"/>
      <c r="P222" s="399"/>
      <c r="Q222" s="399"/>
      <c r="R222" s="399"/>
      <c r="S222" s="398"/>
      <c r="T222" s="397">
        <f>$T$3</f>
        <v>0</v>
      </c>
      <c r="U222" s="399"/>
      <c r="V222" s="399"/>
      <c r="W222" s="399"/>
      <c r="X222" s="398"/>
      <c r="Y222" s="402"/>
    </row>
    <row r="223" spans="1:26" s="143" customFormat="1" ht="21.75" customHeight="1" thickBot="1" x14ac:dyDescent="0.2">
      <c r="B223" s="183"/>
      <c r="E223" s="183"/>
      <c r="H223" s="183"/>
      <c r="K223" s="183"/>
      <c r="N223" s="183"/>
      <c r="O223" s="184"/>
      <c r="Q223" s="183"/>
      <c r="T223" s="183"/>
      <c r="W223" s="271"/>
      <c r="X223" s="184"/>
      <c r="Y223" s="403"/>
    </row>
    <row r="224" spans="1:26" s="143" customFormat="1" ht="30.75" customHeight="1" thickBot="1" x14ac:dyDescent="0.2">
      <c r="A224" s="272" t="s">
        <v>196</v>
      </c>
      <c r="B224" s="273"/>
      <c r="C224" s="274"/>
      <c r="E224" s="183"/>
      <c r="H224" s="183"/>
      <c r="K224" s="183"/>
      <c r="N224" s="183"/>
      <c r="O224" s="184"/>
      <c r="Q224" s="183"/>
      <c r="T224" s="183"/>
      <c r="W224" s="271"/>
      <c r="X224" s="184"/>
      <c r="Y224" s="402"/>
    </row>
    <row r="225" spans="1:25" s="40" customFormat="1" ht="30" customHeight="1" thickBot="1" x14ac:dyDescent="0.2">
      <c r="A225" s="248"/>
      <c r="B225" s="387" t="s">
        <v>90</v>
      </c>
      <c r="C225" s="388"/>
      <c r="D225" s="389"/>
      <c r="E225" s="388" t="s">
        <v>91</v>
      </c>
      <c r="F225" s="388"/>
      <c r="G225" s="388"/>
      <c r="H225" s="387" t="s">
        <v>92</v>
      </c>
      <c r="I225" s="388"/>
      <c r="J225" s="389"/>
      <c r="K225" s="388" t="s">
        <v>93</v>
      </c>
      <c r="L225" s="388"/>
      <c r="M225" s="388"/>
      <c r="N225" s="387" t="s">
        <v>94</v>
      </c>
      <c r="O225" s="388"/>
      <c r="P225" s="389"/>
      <c r="Q225" s="387"/>
      <c r="R225" s="388"/>
      <c r="S225" s="389"/>
      <c r="T225" s="387" t="s">
        <v>107</v>
      </c>
      <c r="U225" s="388"/>
      <c r="V225" s="388"/>
      <c r="W225" s="400" t="s">
        <v>186</v>
      </c>
      <c r="X225" s="401"/>
      <c r="Y225" s="402"/>
    </row>
    <row r="226" spans="1:25" s="40" customFormat="1" ht="30" customHeight="1" thickBot="1" x14ac:dyDescent="0.2">
      <c r="A226" s="410" t="s">
        <v>188</v>
      </c>
      <c r="B226" s="70" t="s">
        <v>104</v>
      </c>
      <c r="C226" s="71" t="s">
        <v>206</v>
      </c>
      <c r="D226" s="72" t="s">
        <v>208</v>
      </c>
      <c r="E226" s="70" t="s">
        <v>104</v>
      </c>
      <c r="F226" s="71" t="s">
        <v>206</v>
      </c>
      <c r="G226" s="73" t="s">
        <v>208</v>
      </c>
      <c r="H226" s="70" t="s">
        <v>104</v>
      </c>
      <c r="I226" s="71" t="s">
        <v>206</v>
      </c>
      <c r="J226" s="72" t="s">
        <v>208</v>
      </c>
      <c r="K226" s="70" t="s">
        <v>104</v>
      </c>
      <c r="L226" s="71" t="s">
        <v>206</v>
      </c>
      <c r="M226" s="73" t="s">
        <v>208</v>
      </c>
      <c r="N226" s="70" t="s">
        <v>104</v>
      </c>
      <c r="O226" s="74" t="s">
        <v>206</v>
      </c>
      <c r="P226" s="72" t="s">
        <v>208</v>
      </c>
      <c r="Q226" s="70"/>
      <c r="R226" s="71"/>
      <c r="S226" s="73"/>
      <c r="T226" s="70" t="s">
        <v>104</v>
      </c>
      <c r="U226" s="71" t="s">
        <v>206</v>
      </c>
      <c r="V226" s="73" t="s">
        <v>208</v>
      </c>
      <c r="W226" s="75" t="s">
        <v>206</v>
      </c>
      <c r="X226" s="76" t="s">
        <v>208</v>
      </c>
      <c r="Y226" s="402"/>
    </row>
    <row r="227" spans="1:25" s="143" customFormat="1" ht="30" customHeight="1" x14ac:dyDescent="0.15">
      <c r="A227" s="411"/>
      <c r="B227" s="231" t="s">
        <v>79</v>
      </c>
      <c r="C227" s="78"/>
      <c r="D227" s="79"/>
      <c r="E227" s="232" t="s">
        <v>79</v>
      </c>
      <c r="F227" s="78"/>
      <c r="G227" s="79"/>
      <c r="H227" s="231" t="s">
        <v>73</v>
      </c>
      <c r="I227" s="90">
        <v>250</v>
      </c>
      <c r="J227" s="91"/>
      <c r="K227" s="232" t="s">
        <v>79</v>
      </c>
      <c r="L227" s="78"/>
      <c r="M227" s="79"/>
      <c r="N227" s="231" t="s">
        <v>73</v>
      </c>
      <c r="O227" s="90">
        <v>1380</v>
      </c>
      <c r="P227" s="91"/>
      <c r="Q227" s="232"/>
      <c r="R227" s="275"/>
      <c r="S227" s="50"/>
      <c r="T227" s="231" t="s">
        <v>73</v>
      </c>
      <c r="U227" s="90">
        <v>300</v>
      </c>
      <c r="V227" s="91"/>
      <c r="W227" s="86"/>
      <c r="X227" s="87"/>
      <c r="Y227" s="402"/>
    </row>
    <row r="228" spans="1:25" s="143" customFormat="1" ht="30" customHeight="1" x14ac:dyDescent="0.15">
      <c r="A228" s="411"/>
      <c r="B228" s="234" t="s">
        <v>203</v>
      </c>
      <c r="C228" s="90"/>
      <c r="D228" s="91"/>
      <c r="E228" s="237" t="s">
        <v>203</v>
      </c>
      <c r="F228" s="90"/>
      <c r="G228" s="91"/>
      <c r="H228" s="234" t="s">
        <v>71</v>
      </c>
      <c r="I228" s="90">
        <v>350</v>
      </c>
      <c r="J228" s="91"/>
      <c r="K228" s="237" t="s">
        <v>203</v>
      </c>
      <c r="L228" s="90"/>
      <c r="M228" s="91"/>
      <c r="N228" s="234" t="s">
        <v>71</v>
      </c>
      <c r="O228" s="90">
        <v>2110</v>
      </c>
      <c r="P228" s="91"/>
      <c r="Q228" s="237"/>
      <c r="R228" s="276"/>
      <c r="S228" s="51"/>
      <c r="T228" s="234" t="s">
        <v>71</v>
      </c>
      <c r="U228" s="90">
        <v>500</v>
      </c>
      <c r="V228" s="91"/>
      <c r="W228" s="86"/>
      <c r="X228" s="87"/>
      <c r="Y228" s="402"/>
    </row>
    <row r="229" spans="1:25" s="143" customFormat="1" ht="30" customHeight="1" thickBot="1" x14ac:dyDescent="0.2">
      <c r="A229" s="411"/>
      <c r="B229" s="234"/>
      <c r="C229" s="90"/>
      <c r="D229" s="91"/>
      <c r="E229" s="237"/>
      <c r="F229" s="90"/>
      <c r="G229" s="91"/>
      <c r="H229" s="234"/>
      <c r="I229" s="90"/>
      <c r="J229" s="91"/>
      <c r="K229" s="237"/>
      <c r="L229" s="90"/>
      <c r="M229" s="91"/>
      <c r="N229" s="234"/>
      <c r="O229" s="96"/>
      <c r="P229" s="91"/>
      <c r="Q229" s="237"/>
      <c r="R229" s="276"/>
      <c r="S229" s="51"/>
      <c r="T229" s="234"/>
      <c r="U229" s="90"/>
      <c r="V229" s="91"/>
      <c r="W229" s="86"/>
      <c r="X229" s="87"/>
      <c r="Y229" s="402"/>
    </row>
    <row r="230" spans="1:25" s="143" customFormat="1" ht="30" customHeight="1" thickBot="1" x14ac:dyDescent="0.2">
      <c r="A230" s="412"/>
      <c r="B230" s="242" t="s">
        <v>46</v>
      </c>
      <c r="C230" s="115">
        <f>SUM(C227:C229)</f>
        <v>0</v>
      </c>
      <c r="D230" s="119">
        <f>SUM(D227:D229)</f>
        <v>0</v>
      </c>
      <c r="E230" s="242" t="s">
        <v>46</v>
      </c>
      <c r="F230" s="115">
        <f>SUM(F227:F229)</f>
        <v>0</v>
      </c>
      <c r="G230" s="119">
        <f>SUM(G227:G229)</f>
        <v>0</v>
      </c>
      <c r="H230" s="242" t="s">
        <v>46</v>
      </c>
      <c r="I230" s="115">
        <f>SUM(I227:I229)</f>
        <v>600</v>
      </c>
      <c r="J230" s="119">
        <f>SUM(J227:J229)</f>
        <v>0</v>
      </c>
      <c r="K230" s="242" t="s">
        <v>46</v>
      </c>
      <c r="L230" s="115">
        <f>SUM(L220:L229)</f>
        <v>0</v>
      </c>
      <c r="M230" s="119">
        <f>SUM(M220:M229)</f>
        <v>0</v>
      </c>
      <c r="N230" s="242" t="s">
        <v>46</v>
      </c>
      <c r="O230" s="115">
        <f>SUM(O227:O229)</f>
        <v>3490</v>
      </c>
      <c r="P230" s="119">
        <f>SUM(P227:P229)</f>
        <v>0</v>
      </c>
      <c r="Q230" s="242"/>
      <c r="R230" s="115">
        <f>SUM(R220:R229)</f>
        <v>0</v>
      </c>
      <c r="S230" s="119">
        <f>SUM(S220:S229)</f>
        <v>0</v>
      </c>
      <c r="T230" s="242" t="s">
        <v>46</v>
      </c>
      <c r="U230" s="115">
        <f>SUM(U227:U229)</f>
        <v>800</v>
      </c>
      <c r="V230" s="119">
        <f>SUM(V227:V229)</f>
        <v>0</v>
      </c>
      <c r="W230" s="125">
        <f>SUM(U230,O230,I230,F230,C230)</f>
        <v>4890</v>
      </c>
      <c r="X230" s="126">
        <f>SUM(V230,P230,J230,G230,D230)</f>
        <v>0</v>
      </c>
      <c r="Y230" s="402"/>
    </row>
    <row r="231" spans="1:25" s="143" customFormat="1" ht="30" customHeight="1" x14ac:dyDescent="0.15">
      <c r="A231" s="277" t="s">
        <v>273</v>
      </c>
      <c r="B231" s="277"/>
      <c r="C231" s="277"/>
      <c r="D231" s="277"/>
      <c r="E231" s="277"/>
      <c r="F231" s="277"/>
      <c r="G231" s="277"/>
      <c r="H231" s="277"/>
      <c r="I231" s="277"/>
      <c r="J231" s="277"/>
      <c r="K231" s="277"/>
      <c r="L231" s="277"/>
      <c r="M231" s="277"/>
      <c r="N231" s="277"/>
      <c r="O231" s="277"/>
      <c r="P231" s="277"/>
      <c r="Q231" s="277"/>
      <c r="R231" s="277"/>
      <c r="S231" s="277"/>
      <c r="T231" s="277"/>
      <c r="U231" s="277"/>
      <c r="V231" s="277"/>
      <c r="W231" s="277"/>
      <c r="X231" s="277"/>
      <c r="Y231" s="402"/>
    </row>
    <row r="232" spans="1:25" s="143" customFormat="1" ht="30" customHeight="1" thickBot="1" x14ac:dyDescent="0.2">
      <c r="A232" s="278"/>
      <c r="B232" s="279"/>
      <c r="C232" s="153"/>
      <c r="D232" s="153"/>
      <c r="E232" s="279"/>
      <c r="F232" s="153"/>
      <c r="G232" s="153"/>
      <c r="H232" s="279"/>
      <c r="I232" s="153"/>
      <c r="J232" s="153"/>
      <c r="K232" s="279"/>
      <c r="L232" s="153"/>
      <c r="M232" s="153"/>
      <c r="N232" s="279"/>
      <c r="O232" s="156"/>
      <c r="P232" s="153"/>
      <c r="Q232" s="279"/>
      <c r="R232" s="280"/>
      <c r="S232" s="281"/>
      <c r="T232" s="279"/>
      <c r="U232" s="153"/>
      <c r="V232" s="153"/>
      <c r="W232" s="157"/>
      <c r="X232" s="156"/>
      <c r="Y232" s="402"/>
    </row>
    <row r="233" spans="1:25" s="143" customFormat="1" ht="30" customHeight="1" thickBot="1" x14ac:dyDescent="0.2">
      <c r="A233" s="248"/>
      <c r="B233" s="387" t="s">
        <v>90</v>
      </c>
      <c r="C233" s="388"/>
      <c r="D233" s="389"/>
      <c r="E233" s="388" t="s">
        <v>91</v>
      </c>
      <c r="F233" s="388"/>
      <c r="G233" s="388"/>
      <c r="H233" s="387" t="s">
        <v>92</v>
      </c>
      <c r="I233" s="388"/>
      <c r="J233" s="389"/>
      <c r="K233" s="388" t="s">
        <v>93</v>
      </c>
      <c r="L233" s="388"/>
      <c r="M233" s="388"/>
      <c r="N233" s="387" t="s">
        <v>94</v>
      </c>
      <c r="O233" s="388"/>
      <c r="P233" s="389"/>
      <c r="Q233" s="387"/>
      <c r="R233" s="388"/>
      <c r="S233" s="389"/>
      <c r="T233" s="387" t="s">
        <v>107</v>
      </c>
      <c r="U233" s="388"/>
      <c r="V233" s="388"/>
      <c r="W233" s="400" t="s">
        <v>186</v>
      </c>
      <c r="X233" s="401"/>
      <c r="Y233" s="402"/>
    </row>
    <row r="234" spans="1:25" s="143" customFormat="1" ht="30" customHeight="1" x14ac:dyDescent="0.15">
      <c r="A234" s="384" t="s">
        <v>189</v>
      </c>
      <c r="B234" s="250" t="s">
        <v>80</v>
      </c>
      <c r="C234" s="159"/>
      <c r="D234" s="160"/>
      <c r="E234" s="263" t="s">
        <v>80</v>
      </c>
      <c r="F234" s="159"/>
      <c r="G234" s="160"/>
      <c r="H234" s="250" t="s">
        <v>74</v>
      </c>
      <c r="I234" s="90">
        <v>250</v>
      </c>
      <c r="J234" s="91"/>
      <c r="K234" s="263" t="s">
        <v>80</v>
      </c>
      <c r="L234" s="159"/>
      <c r="M234" s="160"/>
      <c r="N234" s="250" t="s">
        <v>74</v>
      </c>
      <c r="O234" s="90">
        <v>600</v>
      </c>
      <c r="P234" s="91"/>
      <c r="Q234" s="263"/>
      <c r="R234" s="282"/>
      <c r="S234" s="283"/>
      <c r="T234" s="250" t="s">
        <v>74</v>
      </c>
      <c r="U234" s="90">
        <v>450</v>
      </c>
      <c r="V234" s="91"/>
      <c r="W234" s="284"/>
      <c r="X234" s="285"/>
      <c r="Y234" s="402"/>
    </row>
    <row r="235" spans="1:25" s="143" customFormat="1" ht="30" customHeight="1" x14ac:dyDescent="0.15">
      <c r="A235" s="385"/>
      <c r="B235" s="234" t="s">
        <v>81</v>
      </c>
      <c r="C235" s="90"/>
      <c r="D235" s="91"/>
      <c r="E235" s="237" t="s">
        <v>81</v>
      </c>
      <c r="F235" s="90"/>
      <c r="G235" s="91"/>
      <c r="H235" s="234" t="s">
        <v>75</v>
      </c>
      <c r="I235" s="90">
        <v>100</v>
      </c>
      <c r="J235" s="91"/>
      <c r="K235" s="237" t="s">
        <v>81</v>
      </c>
      <c r="L235" s="90"/>
      <c r="M235" s="91"/>
      <c r="N235" s="234"/>
      <c r="O235" s="96"/>
      <c r="P235" s="91"/>
      <c r="Q235" s="265"/>
      <c r="R235" s="286"/>
      <c r="S235" s="287"/>
      <c r="T235" s="234" t="s">
        <v>75</v>
      </c>
      <c r="U235" s="90">
        <v>250</v>
      </c>
      <c r="V235" s="91"/>
      <c r="W235" s="86"/>
      <c r="X235" s="87"/>
      <c r="Y235" s="402"/>
    </row>
    <row r="236" spans="1:25" s="143" customFormat="1" ht="30" customHeight="1" x14ac:dyDescent="0.15">
      <c r="A236" s="385"/>
      <c r="B236" s="234" t="s">
        <v>82</v>
      </c>
      <c r="C236" s="90"/>
      <c r="D236" s="91"/>
      <c r="E236" s="237" t="s">
        <v>82</v>
      </c>
      <c r="F236" s="90"/>
      <c r="G236" s="93"/>
      <c r="H236" s="234" t="s">
        <v>205</v>
      </c>
      <c r="I236" s="90">
        <v>50</v>
      </c>
      <c r="J236" s="91"/>
      <c r="K236" s="237" t="s">
        <v>82</v>
      </c>
      <c r="L236" s="90"/>
      <c r="M236" s="93"/>
      <c r="N236" s="234"/>
      <c r="O236" s="96"/>
      <c r="P236" s="91"/>
      <c r="Q236" s="288"/>
      <c r="R236" s="276"/>
      <c r="S236" s="289"/>
      <c r="T236" s="234" t="s">
        <v>76</v>
      </c>
      <c r="U236" s="408" t="s">
        <v>280</v>
      </c>
      <c r="V236" s="409"/>
      <c r="W236" s="86"/>
      <c r="X236" s="87"/>
    </row>
    <row r="237" spans="1:25" s="143" customFormat="1" ht="30" customHeight="1" x14ac:dyDescent="0.15">
      <c r="A237" s="385"/>
      <c r="B237" s="236" t="s">
        <v>83</v>
      </c>
      <c r="C237" s="90"/>
      <c r="D237" s="91"/>
      <c r="E237" s="265" t="s">
        <v>83</v>
      </c>
      <c r="F237" s="90"/>
      <c r="G237" s="91"/>
      <c r="H237" s="236" t="s">
        <v>77</v>
      </c>
      <c r="I237" s="90">
        <v>100</v>
      </c>
      <c r="J237" s="91"/>
      <c r="K237" s="265" t="s">
        <v>83</v>
      </c>
      <c r="L237" s="90"/>
      <c r="M237" s="91"/>
      <c r="N237" s="236" t="s">
        <v>77</v>
      </c>
      <c r="O237" s="90">
        <v>440</v>
      </c>
      <c r="P237" s="91"/>
      <c r="Q237" s="100"/>
      <c r="R237" s="290"/>
      <c r="S237" s="291"/>
      <c r="T237" s="234" t="s">
        <v>77</v>
      </c>
      <c r="U237" s="90">
        <v>200</v>
      </c>
      <c r="V237" s="91"/>
      <c r="W237" s="86"/>
      <c r="X237" s="87"/>
    </row>
    <row r="238" spans="1:25" s="143" customFormat="1" ht="30" customHeight="1" x14ac:dyDescent="0.15">
      <c r="A238" s="385"/>
      <c r="B238" s="292" t="s">
        <v>78</v>
      </c>
      <c r="C238" s="90">
        <v>200</v>
      </c>
      <c r="D238" s="91"/>
      <c r="E238" s="288" t="s">
        <v>78</v>
      </c>
      <c r="F238" s="90">
        <v>150</v>
      </c>
      <c r="G238" s="91"/>
      <c r="H238" s="292" t="s">
        <v>78</v>
      </c>
      <c r="I238" s="90">
        <v>400</v>
      </c>
      <c r="J238" s="91"/>
      <c r="K238" s="288" t="s">
        <v>278</v>
      </c>
      <c r="L238" s="408" t="s">
        <v>279</v>
      </c>
      <c r="M238" s="409"/>
      <c r="N238" s="292" t="s">
        <v>78</v>
      </c>
      <c r="O238" s="90">
        <v>1180</v>
      </c>
      <c r="P238" s="91"/>
      <c r="Q238" s="237"/>
      <c r="R238" s="276"/>
      <c r="S238" s="51"/>
      <c r="T238" s="234" t="s">
        <v>78</v>
      </c>
      <c r="U238" s="90">
        <v>800</v>
      </c>
      <c r="V238" s="91"/>
      <c r="W238" s="293"/>
      <c r="X238" s="294"/>
    </row>
    <row r="239" spans="1:25" s="143" customFormat="1" ht="30" customHeight="1" thickBot="1" x14ac:dyDescent="0.2">
      <c r="A239" s="385"/>
      <c r="B239" s="101"/>
      <c r="C239" s="90"/>
      <c r="D239" s="91"/>
      <c r="E239" s="100"/>
      <c r="F239" s="90"/>
      <c r="G239" s="93"/>
      <c r="H239" s="101"/>
      <c r="I239" s="90"/>
      <c r="J239" s="91"/>
      <c r="K239" s="100"/>
      <c r="L239" s="90"/>
      <c r="M239" s="93"/>
      <c r="N239" s="95"/>
      <c r="O239" s="96"/>
      <c r="P239" s="91"/>
      <c r="Q239" s="108"/>
      <c r="R239" s="295"/>
      <c r="S239" s="291"/>
      <c r="T239" s="234"/>
      <c r="U239" s="90"/>
      <c r="V239" s="91"/>
      <c r="W239" s="296"/>
      <c r="X239" s="297"/>
    </row>
    <row r="240" spans="1:25" s="143" customFormat="1" ht="30.75" customHeight="1" thickBot="1" x14ac:dyDescent="0.2">
      <c r="A240" s="386"/>
      <c r="B240" s="242" t="s">
        <v>46</v>
      </c>
      <c r="C240" s="115">
        <f>SUM(C234:C239)</f>
        <v>200</v>
      </c>
      <c r="D240" s="119">
        <f>SUM(D234:D239)</f>
        <v>0</v>
      </c>
      <c r="E240" s="242" t="s">
        <v>46</v>
      </c>
      <c r="F240" s="115">
        <f>SUM(F234:F239)</f>
        <v>150</v>
      </c>
      <c r="G240" s="119">
        <f>SUM(G234:G239)</f>
        <v>0</v>
      </c>
      <c r="H240" s="242" t="s">
        <v>46</v>
      </c>
      <c r="I240" s="115">
        <f>SUM(I234:I239)</f>
        <v>900</v>
      </c>
      <c r="J240" s="119">
        <f>SUM(J234:J239)</f>
        <v>0</v>
      </c>
      <c r="K240" s="242" t="s">
        <v>46</v>
      </c>
      <c r="L240" s="115">
        <f>SUM(L234:L239)</f>
        <v>0</v>
      </c>
      <c r="M240" s="119">
        <f>SUM(M234:M239)</f>
        <v>0</v>
      </c>
      <c r="N240" s="242" t="s">
        <v>46</v>
      </c>
      <c r="O240" s="115">
        <f>SUM(O234:O239)</f>
        <v>2220</v>
      </c>
      <c r="P240" s="119">
        <f>SUM(P234:P239)</f>
        <v>0</v>
      </c>
      <c r="Q240" s="242"/>
      <c r="R240" s="115">
        <f>SUM(R228:R239)</f>
        <v>0</v>
      </c>
      <c r="S240" s="119">
        <f>SUM(S228:S239)</f>
        <v>0</v>
      </c>
      <c r="T240" s="242" t="s">
        <v>46</v>
      </c>
      <c r="U240" s="115">
        <f>SUM(U234:U239)</f>
        <v>1700</v>
      </c>
      <c r="V240" s="119">
        <f>SUM(V234:V239)</f>
        <v>0</v>
      </c>
      <c r="W240" s="125">
        <f>SUM(U240,O240,L240,I240,F240,C240)</f>
        <v>5170</v>
      </c>
      <c r="X240" s="126">
        <f>SUM(V240,P240,M240,J240,G240,D240)</f>
        <v>0</v>
      </c>
    </row>
    <row r="241" spans="1:26" s="143" customFormat="1" ht="29.25" customHeight="1" thickBot="1" x14ac:dyDescent="0.2">
      <c r="A241" s="197"/>
      <c r="B241" s="247"/>
      <c r="C241" s="153"/>
      <c r="D241" s="153"/>
      <c r="E241" s="247"/>
      <c r="F241" s="153"/>
      <c r="G241" s="153"/>
      <c r="H241" s="247"/>
      <c r="I241" s="153"/>
      <c r="J241" s="153"/>
      <c r="K241" s="247"/>
      <c r="L241" s="153"/>
      <c r="M241" s="153"/>
      <c r="N241" s="247"/>
      <c r="O241" s="156"/>
      <c r="P241" s="153"/>
      <c r="Q241" s="247"/>
      <c r="R241" s="153"/>
      <c r="S241" s="153"/>
      <c r="T241" s="247"/>
      <c r="U241" s="153"/>
      <c r="V241" s="153"/>
      <c r="W241" s="157"/>
      <c r="X241" s="156"/>
    </row>
    <row r="242" spans="1:26" s="40" customFormat="1" ht="30" customHeight="1" thickBot="1" x14ac:dyDescent="0.2">
      <c r="A242" s="272" t="s">
        <v>197</v>
      </c>
      <c r="B242" s="273"/>
      <c r="C242" s="274"/>
      <c r="D242" s="223"/>
      <c r="E242" s="183"/>
      <c r="F242" s="223"/>
      <c r="G242" s="223"/>
      <c r="H242" s="183"/>
      <c r="I242" s="223"/>
      <c r="J242" s="223"/>
      <c r="K242" s="183"/>
      <c r="L242" s="223"/>
      <c r="M242" s="223"/>
      <c r="N242" s="183"/>
      <c r="O242" s="224"/>
      <c r="P242" s="223"/>
      <c r="Q242" s="183"/>
      <c r="R242" s="143"/>
      <c r="S242" s="143"/>
      <c r="T242" s="183"/>
      <c r="U242" s="143"/>
      <c r="V242" s="143"/>
      <c r="W242" s="271"/>
      <c r="X242" s="184"/>
    </row>
    <row r="243" spans="1:26" s="40" customFormat="1" ht="30" customHeight="1" thickBot="1" x14ac:dyDescent="0.2">
      <c r="A243" s="248"/>
      <c r="B243" s="387" t="s">
        <v>90</v>
      </c>
      <c r="C243" s="388"/>
      <c r="D243" s="389"/>
      <c r="E243" s="388" t="s">
        <v>91</v>
      </c>
      <c r="F243" s="388"/>
      <c r="G243" s="388"/>
      <c r="H243" s="387" t="s">
        <v>92</v>
      </c>
      <c r="I243" s="388"/>
      <c r="J243" s="389"/>
      <c r="K243" s="388" t="s">
        <v>93</v>
      </c>
      <c r="L243" s="388"/>
      <c r="M243" s="388"/>
      <c r="N243" s="387"/>
      <c r="O243" s="388"/>
      <c r="P243" s="389"/>
      <c r="Q243" s="388" t="s">
        <v>108</v>
      </c>
      <c r="R243" s="388"/>
      <c r="S243" s="388"/>
      <c r="T243" s="387"/>
      <c r="U243" s="388"/>
      <c r="V243" s="388"/>
      <c r="W243" s="400" t="s">
        <v>186</v>
      </c>
      <c r="X243" s="401"/>
    </row>
    <row r="244" spans="1:26" s="143" customFormat="1" ht="30" customHeight="1" thickBot="1" x14ac:dyDescent="0.2">
      <c r="A244" s="384" t="s">
        <v>103</v>
      </c>
      <c r="B244" s="70" t="s">
        <v>104</v>
      </c>
      <c r="C244" s="71" t="s">
        <v>206</v>
      </c>
      <c r="D244" s="72" t="s">
        <v>208</v>
      </c>
      <c r="E244" s="70" t="s">
        <v>104</v>
      </c>
      <c r="F244" s="71" t="s">
        <v>206</v>
      </c>
      <c r="G244" s="73" t="s">
        <v>208</v>
      </c>
      <c r="H244" s="70" t="s">
        <v>104</v>
      </c>
      <c r="I244" s="71" t="s">
        <v>206</v>
      </c>
      <c r="J244" s="72" t="s">
        <v>208</v>
      </c>
      <c r="K244" s="70" t="s">
        <v>104</v>
      </c>
      <c r="L244" s="71" t="s">
        <v>206</v>
      </c>
      <c r="M244" s="73" t="s">
        <v>208</v>
      </c>
      <c r="N244" s="70"/>
      <c r="O244" s="298"/>
      <c r="P244" s="299"/>
      <c r="Q244" s="70" t="s">
        <v>104</v>
      </c>
      <c r="R244" s="71" t="s">
        <v>206</v>
      </c>
      <c r="S244" s="73" t="s">
        <v>208</v>
      </c>
      <c r="T244" s="70"/>
      <c r="U244" s="300"/>
      <c r="V244" s="301"/>
      <c r="W244" s="75" t="s">
        <v>206</v>
      </c>
      <c r="X244" s="76" t="s">
        <v>208</v>
      </c>
    </row>
    <row r="245" spans="1:26" s="143" customFormat="1" ht="30" customHeight="1" x14ac:dyDescent="0.15">
      <c r="A245" s="385"/>
      <c r="B245" s="234" t="s">
        <v>87</v>
      </c>
      <c r="C245" s="159"/>
      <c r="D245" s="160"/>
      <c r="E245" s="237" t="s">
        <v>87</v>
      </c>
      <c r="F245" s="159"/>
      <c r="G245" s="160"/>
      <c r="H245" s="234" t="s">
        <v>87</v>
      </c>
      <c r="I245" s="159"/>
      <c r="J245" s="160"/>
      <c r="K245" s="237" t="s">
        <v>87</v>
      </c>
      <c r="L245" s="159"/>
      <c r="M245" s="160"/>
      <c r="N245" s="231"/>
      <c r="O245" s="83"/>
      <c r="P245" s="79"/>
      <c r="Q245" s="232" t="s">
        <v>85</v>
      </c>
      <c r="R245" s="90">
        <v>900</v>
      </c>
      <c r="S245" s="91"/>
      <c r="T245" s="231"/>
      <c r="U245" s="78"/>
      <c r="V245" s="82"/>
      <c r="W245" s="86"/>
      <c r="X245" s="87"/>
    </row>
    <row r="246" spans="1:26" s="143" customFormat="1" ht="30" customHeight="1" x14ac:dyDescent="0.15">
      <c r="A246" s="385"/>
      <c r="B246" s="234" t="s">
        <v>88</v>
      </c>
      <c r="C246" s="90"/>
      <c r="D246" s="91"/>
      <c r="E246" s="237" t="s">
        <v>88</v>
      </c>
      <c r="F246" s="90"/>
      <c r="G246" s="91"/>
      <c r="H246" s="234" t="s">
        <v>88</v>
      </c>
      <c r="I246" s="90"/>
      <c r="J246" s="91"/>
      <c r="K246" s="237" t="s">
        <v>88</v>
      </c>
      <c r="L246" s="90"/>
      <c r="M246" s="91"/>
      <c r="N246" s="234"/>
      <c r="O246" s="96"/>
      <c r="P246" s="91"/>
      <c r="Q246" s="237" t="s">
        <v>86</v>
      </c>
      <c r="R246" s="90">
        <v>100</v>
      </c>
      <c r="S246" s="91"/>
      <c r="T246" s="234"/>
      <c r="U246" s="90"/>
      <c r="V246" s="93"/>
      <c r="W246" s="86"/>
      <c r="X246" s="87"/>
    </row>
    <row r="247" spans="1:26" s="143" customFormat="1" ht="30" customHeight="1" thickBot="1" x14ac:dyDescent="0.2">
      <c r="A247" s="385"/>
      <c r="B247" s="234"/>
      <c r="C247" s="90"/>
      <c r="D247" s="91"/>
      <c r="E247" s="237"/>
      <c r="F247" s="90"/>
      <c r="G247" s="91"/>
      <c r="H247" s="234"/>
      <c r="I247" s="90"/>
      <c r="J247" s="91"/>
      <c r="K247" s="237"/>
      <c r="L247" s="90"/>
      <c r="M247" s="91"/>
      <c r="N247" s="234"/>
      <c r="O247" s="96"/>
      <c r="P247" s="91"/>
      <c r="Q247" s="237"/>
      <c r="R247" s="90"/>
      <c r="S247" s="91"/>
      <c r="T247" s="234"/>
      <c r="U247" s="90"/>
      <c r="V247" s="93"/>
      <c r="W247" s="86"/>
      <c r="X247" s="87"/>
    </row>
    <row r="248" spans="1:26" s="143" customFormat="1" ht="30.75" customHeight="1" thickBot="1" x14ac:dyDescent="0.2">
      <c r="A248" s="386"/>
      <c r="B248" s="242" t="s">
        <v>46</v>
      </c>
      <c r="C248" s="115"/>
      <c r="D248" s="119"/>
      <c r="E248" s="302" t="s">
        <v>46</v>
      </c>
      <c r="F248" s="115"/>
      <c r="G248" s="118"/>
      <c r="H248" s="242" t="s">
        <v>46</v>
      </c>
      <c r="I248" s="115"/>
      <c r="J248" s="119"/>
      <c r="K248" s="302" t="s">
        <v>46</v>
      </c>
      <c r="L248" s="115"/>
      <c r="M248" s="118"/>
      <c r="N248" s="242"/>
      <c r="O248" s="120"/>
      <c r="P248" s="119"/>
      <c r="Q248" s="302" t="s">
        <v>46</v>
      </c>
      <c r="R248" s="115">
        <f>SUM(R245:R247)</f>
        <v>1000</v>
      </c>
      <c r="S248" s="115">
        <f>SUM(S245:S247)</f>
        <v>0</v>
      </c>
      <c r="T248" s="242"/>
      <c r="U248" s="115"/>
      <c r="V248" s="118"/>
      <c r="W248" s="125">
        <f>SUM(U248,O248,L248,I248,F248,C248,R248)</f>
        <v>1000</v>
      </c>
      <c r="X248" s="126">
        <f>SUM(V248,P248,M248,J248,G248,D248,S248)</f>
        <v>0</v>
      </c>
    </row>
    <row r="249" spans="1:26" s="143" customFormat="1" ht="21" customHeight="1" thickBot="1" x14ac:dyDescent="0.2">
      <c r="A249" s="201"/>
      <c r="B249" s="303"/>
      <c r="C249" s="304"/>
      <c r="D249" s="304"/>
      <c r="E249" s="303"/>
      <c r="F249" s="304"/>
      <c r="G249" s="304"/>
      <c r="H249" s="303"/>
      <c r="I249" s="304"/>
      <c r="J249" s="304"/>
      <c r="K249" s="303"/>
      <c r="L249" s="304"/>
      <c r="M249" s="304"/>
      <c r="N249" s="303"/>
      <c r="O249" s="305"/>
      <c r="P249" s="304"/>
      <c r="Q249" s="303"/>
      <c r="R249" s="304"/>
      <c r="S249" s="304"/>
      <c r="T249" s="303"/>
      <c r="U249" s="304"/>
      <c r="V249" s="304"/>
      <c r="W249" s="157"/>
      <c r="X249" s="156"/>
      <c r="Z249" s="182">
        <f>X250</f>
        <v>0</v>
      </c>
    </row>
    <row r="250" spans="1:26" s="143" customFormat="1" ht="30.75" customHeight="1" thickBot="1" x14ac:dyDescent="0.2">
      <c r="A250" s="208"/>
      <c r="B250" s="114" t="s">
        <v>3</v>
      </c>
      <c r="C250" s="115">
        <f>SUM(C248,C240,C230)</f>
        <v>200</v>
      </c>
      <c r="D250" s="118">
        <f>SUM(D248,D240,D230)</f>
        <v>0</v>
      </c>
      <c r="E250" s="114" t="s">
        <v>4</v>
      </c>
      <c r="F250" s="115">
        <f>SUM(F230,F240,F248)</f>
        <v>150</v>
      </c>
      <c r="G250" s="119">
        <f>SUM(G230,G240,G248)</f>
        <v>0</v>
      </c>
      <c r="H250" s="114" t="s">
        <v>5</v>
      </c>
      <c r="I250" s="115">
        <f>SUM(I230,I240,I248)</f>
        <v>1500</v>
      </c>
      <c r="J250" s="118">
        <f>SUM(J230,J240,J248)</f>
        <v>0</v>
      </c>
      <c r="K250" s="114" t="s">
        <v>6</v>
      </c>
      <c r="L250" s="115">
        <f>SUM(L248,L240,L230)</f>
        <v>0</v>
      </c>
      <c r="M250" s="119">
        <f>SUM(M248,M240,M230)</f>
        <v>0</v>
      </c>
      <c r="N250" s="114" t="s">
        <v>7</v>
      </c>
      <c r="O250" s="115">
        <f>SUM(O240,O230)</f>
        <v>5710</v>
      </c>
      <c r="P250" s="121">
        <f>SUM(P240,P230)</f>
        <v>0</v>
      </c>
      <c r="Q250" s="114" t="s">
        <v>84</v>
      </c>
      <c r="R250" s="115">
        <f>SUM(R248)</f>
        <v>1000</v>
      </c>
      <c r="S250" s="119">
        <f>SUM(S248)</f>
        <v>0</v>
      </c>
      <c r="T250" s="114" t="s">
        <v>72</v>
      </c>
      <c r="U250" s="115">
        <f>SUM(U230,U240)</f>
        <v>2500</v>
      </c>
      <c r="V250" s="118">
        <f>SUM(V230,V240)</f>
        <v>0</v>
      </c>
      <c r="W250" s="306">
        <f>SUM(U250,R250,O250,L250,I250,F250,C250)</f>
        <v>11060</v>
      </c>
      <c r="X250" s="126">
        <f>SUM(V250,S250,P250,M250,J250,G250,D250)</f>
        <v>0</v>
      </c>
      <c r="Z250" s="182"/>
    </row>
    <row r="251" spans="1:26" s="143" customFormat="1" ht="21" customHeight="1" x14ac:dyDescent="0.15">
      <c r="A251" s="201"/>
      <c r="B251" s="131"/>
      <c r="C251" s="153"/>
      <c r="D251" s="153"/>
      <c r="E251" s="131"/>
      <c r="F251" s="153"/>
      <c r="G251" s="153"/>
      <c r="H251" s="131"/>
      <c r="I251" s="153"/>
      <c r="J251" s="153"/>
      <c r="K251" s="131"/>
      <c r="L251" s="153"/>
      <c r="M251" s="153"/>
      <c r="N251" s="131"/>
      <c r="O251" s="153"/>
      <c r="P251" s="153"/>
      <c r="Q251" s="131"/>
      <c r="R251" s="153"/>
      <c r="S251" s="153"/>
      <c r="T251" s="131"/>
      <c r="U251" s="153"/>
      <c r="V251" s="153"/>
      <c r="W251" s="156"/>
      <c r="X251" s="156"/>
      <c r="Z251" s="182"/>
    </row>
    <row r="252" spans="1:26" s="143" customFormat="1" ht="21.95" customHeight="1" x14ac:dyDescent="0.15">
      <c r="B252" s="65" t="s">
        <v>106</v>
      </c>
      <c r="C252" s="88"/>
      <c r="D252" s="88"/>
      <c r="E252" s="65"/>
      <c r="F252" s="88"/>
      <c r="G252" s="88"/>
      <c r="H252" s="65"/>
      <c r="I252" s="88"/>
      <c r="J252" s="88"/>
      <c r="K252" s="65"/>
      <c r="L252" s="88"/>
      <c r="M252" s="88"/>
      <c r="N252" s="65"/>
      <c r="O252" s="128"/>
      <c r="P252" s="88"/>
      <c r="Q252" s="65"/>
      <c r="R252" s="88"/>
      <c r="S252" s="88"/>
      <c r="T252" s="183"/>
      <c r="U252" s="129"/>
      <c r="V252" s="129"/>
      <c r="W252" s="130"/>
      <c r="X252" s="130"/>
    </row>
    <row r="253" spans="1:26" ht="21.75" customHeight="1" x14ac:dyDescent="0.15">
      <c r="A253" s="143"/>
      <c r="B253" s="183"/>
      <c r="C253" s="143"/>
      <c r="D253" s="143"/>
      <c r="E253" s="183"/>
      <c r="F253" s="143"/>
      <c r="G253" s="143"/>
      <c r="H253" s="183"/>
      <c r="I253" s="143"/>
      <c r="J253" s="143"/>
      <c r="K253" s="183"/>
      <c r="L253" s="143"/>
      <c r="M253" s="143"/>
      <c r="N253" s="183"/>
      <c r="O253" s="184"/>
      <c r="P253" s="143"/>
      <c r="Q253" s="183"/>
      <c r="R253" s="143"/>
      <c r="S253" s="143"/>
      <c r="T253" s="183"/>
      <c r="U253" s="143"/>
      <c r="V253" s="143"/>
      <c r="W253" s="271"/>
      <c r="X253" s="184"/>
    </row>
    <row r="254" spans="1:26" ht="25.5" customHeight="1" x14ac:dyDescent="0.15">
      <c r="F254" s="135" t="s">
        <v>182</v>
      </c>
    </row>
  </sheetData>
  <mergeCells count="188">
    <mergeCell ref="B225:D225"/>
    <mergeCell ref="Q225:S225"/>
    <mergeCell ref="Q233:S233"/>
    <mergeCell ref="T233:V233"/>
    <mergeCell ref="A226:A230"/>
    <mergeCell ref="T225:V225"/>
    <mergeCell ref="K225:M225"/>
    <mergeCell ref="N225:P225"/>
    <mergeCell ref="B92:D92"/>
    <mergeCell ref="K92:M92"/>
    <mergeCell ref="N92:P92"/>
    <mergeCell ref="H225:J225"/>
    <mergeCell ref="T114:X114"/>
    <mergeCell ref="W200:X200"/>
    <mergeCell ref="N165:P165"/>
    <mergeCell ref="Q165:S165"/>
    <mergeCell ref="T165:V165"/>
    <mergeCell ref="W165:X165"/>
    <mergeCell ref="B116:D116"/>
    <mergeCell ref="N200:P200"/>
    <mergeCell ref="Q200:S200"/>
    <mergeCell ref="T200:V200"/>
    <mergeCell ref="A166:A176"/>
    <mergeCell ref="O196:P196"/>
    <mergeCell ref="H243:J243"/>
    <mergeCell ref="J78:S78"/>
    <mergeCell ref="Y220:Y235"/>
    <mergeCell ref="W243:X243"/>
    <mergeCell ref="W225:X225"/>
    <mergeCell ref="L238:M238"/>
    <mergeCell ref="T222:X222"/>
    <mergeCell ref="Q243:S243"/>
    <mergeCell ref="W233:X233"/>
    <mergeCell ref="U236:V236"/>
    <mergeCell ref="K80:M80"/>
    <mergeCell ref="N80:P80"/>
    <mergeCell ref="T80:V80"/>
    <mergeCell ref="T92:V92"/>
    <mergeCell ref="Q80:S80"/>
    <mergeCell ref="H80:J80"/>
    <mergeCell ref="J222:S222"/>
    <mergeCell ref="H222:I222"/>
    <mergeCell ref="H92:J92"/>
    <mergeCell ref="W147:X147"/>
    <mergeCell ref="Y147:Y176"/>
    <mergeCell ref="Q92:S92"/>
    <mergeCell ref="K233:M233"/>
    <mergeCell ref="J114:S114"/>
    <mergeCell ref="A6:A33"/>
    <mergeCell ref="A63:A70"/>
    <mergeCell ref="A56:A60"/>
    <mergeCell ref="H40:I40"/>
    <mergeCell ref="J40:S40"/>
    <mergeCell ref="T40:X40"/>
    <mergeCell ref="H62:J62"/>
    <mergeCell ref="E80:G80"/>
    <mergeCell ref="N62:P62"/>
    <mergeCell ref="T42:V42"/>
    <mergeCell ref="Q42:S42"/>
    <mergeCell ref="H42:J42"/>
    <mergeCell ref="K42:M42"/>
    <mergeCell ref="K55:M55"/>
    <mergeCell ref="N55:P55"/>
    <mergeCell ref="Q55:S55"/>
    <mergeCell ref="T62:V62"/>
    <mergeCell ref="Q62:S62"/>
    <mergeCell ref="B80:D80"/>
    <mergeCell ref="E78:G78"/>
    <mergeCell ref="B42:D42"/>
    <mergeCell ref="A43:A53"/>
    <mergeCell ref="B55:D55"/>
    <mergeCell ref="B62:D62"/>
    <mergeCell ref="Y1:Y15"/>
    <mergeCell ref="Y38:Y52"/>
    <mergeCell ref="Y76:Y88"/>
    <mergeCell ref="W220:X220"/>
    <mergeCell ref="W42:X42"/>
    <mergeCell ref="W55:X55"/>
    <mergeCell ref="W62:X62"/>
    <mergeCell ref="W80:X80"/>
    <mergeCell ref="W92:X92"/>
    <mergeCell ref="T78:X78"/>
    <mergeCell ref="E220:T220"/>
    <mergeCell ref="W1:X1"/>
    <mergeCell ref="E1:T1"/>
    <mergeCell ref="E38:T38"/>
    <mergeCell ref="W38:X38"/>
    <mergeCell ref="H78:I78"/>
    <mergeCell ref="E55:G55"/>
    <mergeCell ref="H55:J55"/>
    <mergeCell ref="N42:P42"/>
    <mergeCell ref="E112:T112"/>
    <mergeCell ref="W112:X112"/>
    <mergeCell ref="Y112:Y126"/>
    <mergeCell ref="E114:G114"/>
    <mergeCell ref="H114:I114"/>
    <mergeCell ref="A3:D3"/>
    <mergeCell ref="E3:G3"/>
    <mergeCell ref="H3:I3"/>
    <mergeCell ref="J3:S3"/>
    <mergeCell ref="T3:X3"/>
    <mergeCell ref="W5:X5"/>
    <mergeCell ref="N5:P5"/>
    <mergeCell ref="T5:V5"/>
    <mergeCell ref="Q5:S5"/>
    <mergeCell ref="B5:D5"/>
    <mergeCell ref="E5:G5"/>
    <mergeCell ref="H5:J5"/>
    <mergeCell ref="K5:M5"/>
    <mergeCell ref="A244:A248"/>
    <mergeCell ref="A93:A104"/>
    <mergeCell ref="B243:D243"/>
    <mergeCell ref="K243:M243"/>
    <mergeCell ref="N243:P243"/>
    <mergeCell ref="E243:G243"/>
    <mergeCell ref="A234:A240"/>
    <mergeCell ref="B233:D233"/>
    <mergeCell ref="E233:G233"/>
    <mergeCell ref="H233:J233"/>
    <mergeCell ref="E222:G222"/>
    <mergeCell ref="E225:G225"/>
    <mergeCell ref="A117:A140"/>
    <mergeCell ref="E147:T147"/>
    <mergeCell ref="A149:D149"/>
    <mergeCell ref="E149:G149"/>
    <mergeCell ref="H149:I149"/>
    <mergeCell ref="J149:S149"/>
    <mergeCell ref="T149:X149"/>
    <mergeCell ref="B151:D151"/>
    <mergeCell ref="E151:G151"/>
    <mergeCell ref="H151:J151"/>
    <mergeCell ref="T243:V243"/>
    <mergeCell ref="N233:P233"/>
    <mergeCell ref="W76:X76"/>
    <mergeCell ref="K62:M62"/>
    <mergeCell ref="E62:G62"/>
    <mergeCell ref="E40:G40"/>
    <mergeCell ref="E42:G42"/>
    <mergeCell ref="N151:P151"/>
    <mergeCell ref="Q151:S151"/>
    <mergeCell ref="T151:V151"/>
    <mergeCell ref="W151:X151"/>
    <mergeCell ref="T55:V55"/>
    <mergeCell ref="K151:M151"/>
    <mergeCell ref="E92:G92"/>
    <mergeCell ref="E116:G116"/>
    <mergeCell ref="H116:J116"/>
    <mergeCell ref="K116:M116"/>
    <mergeCell ref="N116:P116"/>
    <mergeCell ref="Q116:S116"/>
    <mergeCell ref="T116:V116"/>
    <mergeCell ref="W116:X116"/>
    <mergeCell ref="W183:X183"/>
    <mergeCell ref="A185:D185"/>
    <mergeCell ref="E185:G185"/>
    <mergeCell ref="H185:I185"/>
    <mergeCell ref="J185:S185"/>
    <mergeCell ref="T185:X185"/>
    <mergeCell ref="B187:D187"/>
    <mergeCell ref="E187:G187"/>
    <mergeCell ref="H187:J187"/>
    <mergeCell ref="K187:M187"/>
    <mergeCell ref="N187:P187"/>
    <mergeCell ref="Q187:S187"/>
    <mergeCell ref="T187:V187"/>
    <mergeCell ref="W187:X187"/>
    <mergeCell ref="A40:D40"/>
    <mergeCell ref="A78:D78"/>
    <mergeCell ref="A222:D222"/>
    <mergeCell ref="A201:A213"/>
    <mergeCell ref="A188:A198"/>
    <mergeCell ref="B200:D200"/>
    <mergeCell ref="E200:G200"/>
    <mergeCell ref="H200:J200"/>
    <mergeCell ref="K200:M200"/>
    <mergeCell ref="A152:A163"/>
    <mergeCell ref="B165:D165"/>
    <mergeCell ref="E165:G165"/>
    <mergeCell ref="H165:J165"/>
    <mergeCell ref="K165:M165"/>
    <mergeCell ref="A81:A89"/>
    <mergeCell ref="A114:D114"/>
    <mergeCell ref="E183:T183"/>
    <mergeCell ref="E76:T76"/>
    <mergeCell ref="O128:P128"/>
    <mergeCell ref="O170:P170"/>
    <mergeCell ref="R170:S170"/>
    <mergeCell ref="R196:S196"/>
  </mergeCells>
  <phoneticPr fontId="1"/>
  <pageMargins left="0.47244094488188981" right="0.31496062992125984" top="0.39370078740157483" bottom="0.31496062992125984" header="0.39370078740157483" footer="0.31496062992125984"/>
  <pageSetup paperSize="9" scale="55" orientation="landscape" horizontalDpi="4294967293" r:id="rId1"/>
  <headerFooter>
    <oddFooter>&amp;C－&amp;P－</oddFooter>
  </headerFooter>
  <rowBreaks count="6" manualBreakCount="6">
    <brk id="37" max="16383" man="1"/>
    <brk id="75" max="16383" man="1"/>
    <brk id="111" max="23" man="1"/>
    <brk id="146" max="23" man="1"/>
    <brk id="182" max="23" man="1"/>
    <brk id="219"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折込料金表</vt:lpstr>
      <vt:lpstr>基本部数合計</vt:lpstr>
      <vt:lpstr>明細</vt:lpstr>
      <vt:lpstr>基本部数合計!Print_Area</vt:lpstr>
      <vt:lpstr>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TOC</dc:creator>
  <cp:lastModifiedBy>章夫 田中</cp:lastModifiedBy>
  <cp:lastPrinted>2022-01-18T04:34:56Z</cp:lastPrinted>
  <dcterms:created xsi:type="dcterms:W3CDTF">2007-06-22T03:46:47Z</dcterms:created>
  <dcterms:modified xsi:type="dcterms:W3CDTF">2025-01-20T00:00:31Z</dcterms:modified>
</cp:coreProperties>
</file>